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Default Extension="vml" ContentType="application/vnd.openxmlformats-officedocument.vmlDrawing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095" windowWidth="12120" windowHeight="7650" tabRatio="595" firstSheet="29" activeTab="48"/>
  </bookViews>
  <sheets>
    <sheet name="隔頁" sheetId="1" r:id="rId1"/>
    <sheet name="隔頁 (2)" sheetId="2" r:id="rId2"/>
    <sheet name="隔頁 (3)" sheetId="3" r:id="rId3"/>
    <sheet name="隔頁 (4)" sheetId="4" r:id="rId4"/>
    <sheet name="隔頁 (5)" sheetId="5" r:id="rId5"/>
    <sheet name="隔頁 (6)" sheetId="6" r:id="rId6"/>
    <sheet name="隔頁 (7)" sheetId="7" r:id="rId7"/>
    <sheet name="隔頁 (8)" sheetId="8" r:id="rId8"/>
    <sheet name="隔頁 (9)" sheetId="9" r:id="rId9"/>
    <sheet name="隔頁 (10)" sheetId="10" r:id="rId10"/>
    <sheet name="1-1" sheetId="11" r:id="rId11"/>
    <sheet name="1-1續" sheetId="12" r:id="rId12"/>
    <sheet name="1-2修" sheetId="13" r:id="rId13"/>
    <sheet name="1-3" sheetId="14" r:id="rId14"/>
    <sheet name="2-1" sheetId="15" r:id="rId15"/>
    <sheet name="2-2修" sheetId="16" r:id="rId16"/>
    <sheet name="2-2續" sheetId="17" r:id="rId17"/>
    <sheet name="2-3" sheetId="18" r:id="rId18"/>
    <sheet name="2-3續" sheetId="19" r:id="rId19"/>
    <sheet name="2-4" sheetId="20" r:id="rId20"/>
    <sheet name="2-4續" sheetId="21" r:id="rId21"/>
    <sheet name="2-5" sheetId="22" r:id="rId22"/>
    <sheet name="2-6" sheetId="23" r:id="rId23"/>
    <sheet name="2-7" sheetId="24" r:id="rId24"/>
    <sheet name="3-1" sheetId="25" r:id="rId25"/>
    <sheet name="3-2" sheetId="26" r:id="rId26"/>
    <sheet name="4-1" sheetId="27" r:id="rId27"/>
    <sheet name="4-2" sheetId="28" r:id="rId28"/>
    <sheet name="4-3" sheetId="29" r:id="rId29"/>
    <sheet name="4-4" sheetId="30" r:id="rId30"/>
    <sheet name="4-5" sheetId="31" r:id="rId31"/>
    <sheet name="4-6" sheetId="32" r:id="rId32"/>
    <sheet name="4-7" sheetId="33" r:id="rId33"/>
    <sheet name="5-1" sheetId="34" r:id="rId34"/>
    <sheet name="5-2" sheetId="35" r:id="rId35"/>
    <sheet name="6-1" sheetId="36" r:id="rId36"/>
    <sheet name="6-2" sheetId="37" r:id="rId37"/>
    <sheet name="7-1" sheetId="38" r:id="rId38"/>
    <sheet name="7-2" sheetId="39" r:id="rId39"/>
    <sheet name="8-1" sheetId="40" r:id="rId40"/>
    <sheet name="8-2" sheetId="41" r:id="rId41"/>
    <sheet name="8-3" sheetId="42" r:id="rId42"/>
    <sheet name="9-1" sheetId="43" r:id="rId43"/>
    <sheet name="9-2" sheetId="44" r:id="rId44"/>
    <sheet name="9-2續" sheetId="45" r:id="rId45"/>
    <sheet name="10-1" sheetId="46" r:id="rId46"/>
    <sheet name="10-2" sheetId="47" r:id="rId47"/>
    <sheet name="10-2續" sheetId="48" r:id="rId48"/>
    <sheet name="10-3修" sheetId="49" r:id="rId49"/>
  </sheets>
  <externalReferences>
    <externalReference r:id="rId52"/>
  </externalReferences>
  <definedNames>
    <definedName name="_Regression_Int" localSheetId="10" hidden="1">1</definedName>
    <definedName name="_Regression_Int" localSheetId="14" hidden="1">1</definedName>
    <definedName name="_Regression_Int" localSheetId="16" hidden="1">1</definedName>
    <definedName name="_Regression_Int" localSheetId="25" hidden="1">1</definedName>
    <definedName name="_Regression_Int" localSheetId="37" hidden="1">1</definedName>
    <definedName name="_Regression_Int" localSheetId="38" hidden="1">1</definedName>
    <definedName name="pp" localSheetId="9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 localSheetId="7">#REF!</definedName>
    <definedName name="pp" localSheetId="8">#REF!</definedName>
    <definedName name="pp">#REF!</definedName>
    <definedName name="_xlnm.Print_Area" localSheetId="16">'2-2續'!$A$1:$O$37</definedName>
    <definedName name="_xlnm.Print_Area" localSheetId="24">'3-1'!$A$1:$AA$19</definedName>
    <definedName name="_xlnm.Print_Area" localSheetId="25">'3-2'!$A$1:$L$24</definedName>
    <definedName name="_xlnm.Print_Area" localSheetId="27">'4-2'!$A$1:$V$25</definedName>
    <definedName name="_xlnm.Print_Area" localSheetId="39">'8-1'!$A$1:$V$19</definedName>
    <definedName name="_xlnm.Print_Area" localSheetId="40">'8-2'!$A$1:$AE$20</definedName>
    <definedName name="_xlnm.Print_Area" localSheetId="0">'隔頁'!$A$1:$AA$15</definedName>
    <definedName name="_xlnm.Print_Area" localSheetId="9">'隔頁 (10)'!$A$1:$AA$15</definedName>
    <definedName name="_xlnm.Print_Area" localSheetId="1">'隔頁 (2)'!$A$1:$AA$15</definedName>
    <definedName name="_xlnm.Print_Area" localSheetId="2">'隔頁 (3)'!$A$1:$AA$15</definedName>
    <definedName name="_xlnm.Print_Area" localSheetId="3">'隔頁 (4)'!$A$1:$AA$15</definedName>
    <definedName name="_xlnm.Print_Area" localSheetId="4">'隔頁 (5)'!$A$1:$AA$15</definedName>
    <definedName name="_xlnm.Print_Area" localSheetId="5">'隔頁 (6)'!$A$1:$AA$15</definedName>
    <definedName name="_xlnm.Print_Area" localSheetId="6">'隔頁 (7)'!$A$1:$AA$15</definedName>
    <definedName name="_xlnm.Print_Area" localSheetId="7">'隔頁 (8)'!$A$1:$AA$15</definedName>
    <definedName name="_xlnm.Print_Area" localSheetId="8">'隔頁 (9)'!$A$1:$AA$15</definedName>
    <definedName name="_xlnm.Print_Area">'4-1'!$A$2:$G$15</definedName>
    <definedName name="Print_Area_MI" localSheetId="14">'2-1'!$A$2:$I$38</definedName>
    <definedName name="Print_Area_MI" localSheetId="16">'2-2續'!$A$2:$Y$21</definedName>
    <definedName name="Print_Area_MI" localSheetId="25">'3-2'!$A$2:$J$24</definedName>
    <definedName name="Print_Area_MI" localSheetId="26">'4-1'!$A$2:$G$15</definedName>
    <definedName name="Print_Area_MI" localSheetId="27">'4-2'!$K$2:$V$16</definedName>
    <definedName name="Print_Area_MI" localSheetId="37">'7-1'!$A$2:$V$15</definedName>
    <definedName name="Print_Area_MI" localSheetId="38">'7-2'!$S$2:$AF$13</definedName>
    <definedName name="PRINT_AREA_MI">'4-1'!$A$2:$G$15</definedName>
  </definedNames>
  <calcPr fullCalcOnLoad="1"/>
</workbook>
</file>

<file path=xl/comments34.xml><?xml version="1.0" encoding="utf-8"?>
<comments xmlns="http://schemas.openxmlformats.org/spreadsheetml/2006/main">
  <authors>
    <author>作者</author>
  </authors>
  <commentList>
    <comment ref="M12" authorId="0">
      <text>
        <r>
          <rPr>
            <b/>
            <sz val="9"/>
            <rFont val="細明體"/>
            <family val="3"/>
          </rPr>
          <t>作者:</t>
        </r>
        <r>
          <rPr>
            <sz val="9"/>
            <rFont val="細明體"/>
            <family val="3"/>
          </rPr>
          <t xml:space="preserve">
原臺中縣多，下修。原臺中市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 xml:space="preserve">家。應該是賣瓦斯的不能算的問題吧，我猜的
</t>
        </r>
      </text>
    </comment>
  </commentList>
</comments>
</file>

<file path=xl/sharedStrings.xml><?xml version="1.0" encoding="utf-8"?>
<sst xmlns="http://schemas.openxmlformats.org/spreadsheetml/2006/main" count="4454" uniqueCount="1962">
  <si>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 xml:space="preserve">別
</t>
    </r>
    <r>
      <rPr>
        <sz val="10"/>
        <color indexed="8"/>
        <rFont val="Times New Roman"/>
        <family val="1"/>
      </rPr>
      <t>Year</t>
    </r>
  </si>
  <si>
    <t>人口數   (人)</t>
  </si>
  <si>
    <r>
      <rPr>
        <sz val="10"/>
        <color indexed="8"/>
        <rFont val="標楷體"/>
        <family val="4"/>
      </rPr>
      <t>普及率</t>
    </r>
    <r>
      <rPr>
        <sz val="10"/>
        <color indexed="8"/>
        <rFont val="Times New Roman"/>
        <family val="1"/>
      </rPr>
      <t>(%)</t>
    </r>
    <r>
      <rPr>
        <sz val="10"/>
        <color indexed="8"/>
        <rFont val="標楷體"/>
        <family val="4"/>
      </rPr>
      <t xml:space="preserve">
（</t>
    </r>
    <r>
      <rPr>
        <sz val="10"/>
        <color indexed="8"/>
        <rFont val="Times New Roman"/>
        <family val="1"/>
      </rPr>
      <t>C/A</t>
    </r>
    <r>
      <rPr>
        <sz val="10"/>
        <color indexed="8"/>
        <rFont val="標楷體"/>
        <family val="4"/>
      </rPr>
      <t>）</t>
    </r>
    <r>
      <rPr>
        <sz val="10"/>
        <color indexed="8"/>
        <rFont val="Times New Roman"/>
        <family val="1"/>
      </rPr>
      <t>*100%</t>
    </r>
  </si>
  <si>
    <t>Population  (Person)</t>
  </si>
  <si>
    <r>
      <rPr>
        <sz val="10"/>
        <color indexed="8"/>
        <rFont val="標楷體"/>
        <family val="4"/>
      </rPr>
      <t>行政區域</t>
    </r>
    <r>
      <rPr>
        <sz val="10"/>
        <color indexed="8"/>
        <rFont val="Times New Roman"/>
        <family val="1"/>
      </rPr>
      <t>(A)</t>
    </r>
  </si>
  <si>
    <r>
      <rPr>
        <sz val="10"/>
        <color indexed="8"/>
        <rFont val="標楷體"/>
        <family val="4"/>
      </rPr>
      <t>供水區域</t>
    </r>
    <r>
      <rPr>
        <sz val="10"/>
        <color indexed="8"/>
        <rFont val="Times New Roman"/>
        <family val="1"/>
      </rPr>
      <t>(B)</t>
    </r>
  </si>
  <si>
    <r>
      <rPr>
        <sz val="10"/>
        <color indexed="8"/>
        <rFont val="標楷體"/>
        <family val="4"/>
      </rPr>
      <t>實際供水</t>
    </r>
    <r>
      <rPr>
        <sz val="10"/>
        <color indexed="8"/>
        <rFont val="Times New Roman"/>
        <family val="1"/>
      </rPr>
      <t>(C)</t>
    </r>
  </si>
  <si>
    <t>Percentage of population Served
(%)</t>
  </si>
  <si>
    <t>Administrative Population</t>
  </si>
  <si>
    <t>Population in served Area</t>
  </si>
  <si>
    <t>Actual Population Served</t>
  </si>
  <si>
    <r>
      <rPr>
        <sz val="10"/>
        <color indexed="8"/>
        <rFont val="標楷體"/>
        <family val="4"/>
      </rPr>
      <t>資料來源：臺灣自來水股份有限公司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</si>
  <si>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Daya  Household Registration Office</t>
    </r>
    <r>
      <rPr>
        <sz val="8"/>
        <rFont val="標楷體"/>
        <family val="4"/>
      </rPr>
      <t>。</t>
    </r>
  </si>
  <si>
    <r>
      <rPr>
        <sz val="10"/>
        <rFont val="標楷體"/>
        <family val="4"/>
      </rPr>
      <t>資料來源：大雅戶政事務所。</t>
    </r>
  </si>
  <si>
    <r>
      <t>Source</t>
    </r>
    <r>
      <rPr>
        <sz val="8"/>
        <color indexed="8"/>
        <rFont val="標楷體"/>
        <family val="4"/>
      </rPr>
      <t>：</t>
    </r>
    <r>
      <rPr>
        <sz val="8"/>
        <color indexed="8"/>
        <rFont val="Times New Roman"/>
        <family val="1"/>
      </rPr>
      <t>Daya  Household Registration Office</t>
    </r>
    <r>
      <rPr>
        <sz val="8"/>
        <color indexed="8"/>
        <rFont val="標楷體"/>
        <family val="4"/>
      </rPr>
      <t>。</t>
    </r>
  </si>
  <si>
    <r>
      <rPr>
        <sz val="10"/>
        <rFont val="標楷體"/>
        <family val="4"/>
      </rPr>
      <t>資料來源：大雅戶政事務所。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</si>
  <si>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現住人口之年齡分配（續三）</t>
    </r>
  </si>
  <si>
    <r>
      <t>Table 2-3 Population by Age</t>
    </r>
    <r>
      <rPr>
        <sz val="14"/>
        <rFont val="細明體"/>
        <family val="3"/>
      </rPr>
      <t>（</t>
    </r>
    <r>
      <rPr>
        <sz val="14"/>
        <rFont val="Times New Roman"/>
        <family val="1"/>
      </rPr>
      <t>Cont.3</t>
    </r>
    <r>
      <rPr>
        <sz val="14"/>
        <rFont val="細明體"/>
        <family val="3"/>
      </rPr>
      <t>）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</si>
  <si>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續四</t>
    </r>
    <r>
      <rPr>
        <sz val="14"/>
        <rFont val="Times New Roman"/>
        <family val="1"/>
      </rPr>
      <t>)</t>
    </r>
  </si>
  <si>
    <r>
      <t xml:space="preserve">Table 2-3 Population by Age </t>
    </r>
    <r>
      <rPr>
        <sz val="14"/>
        <rFont val="細明體"/>
        <family val="3"/>
      </rPr>
      <t>（</t>
    </r>
    <r>
      <rPr>
        <sz val="14"/>
        <rFont val="Times New Roman"/>
        <family val="1"/>
      </rPr>
      <t>Cont.4</t>
    </r>
    <r>
      <rPr>
        <sz val="14"/>
        <rFont val="細明體"/>
        <family val="3"/>
      </rPr>
      <t>）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</si>
  <si>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Accounting Office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</si>
  <si>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6-1 </t>
    </r>
    <r>
      <rPr>
        <sz val="14"/>
        <rFont val="標楷體"/>
        <family val="4"/>
      </rPr>
      <t>歲入來源別預決算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</si>
  <si>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Table 6-1 Budget and Settled Account of Revenues by Sources (Cont.End)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</si>
  <si>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6-2 </t>
    </r>
    <r>
      <rPr>
        <sz val="14"/>
        <rFont val="標楷體"/>
        <family val="4"/>
      </rPr>
      <t>歲出預決算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</si>
  <si>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Table 6-2 Budgets and Settled Account of Expenditures (Cont.End)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</si>
  <si>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Accounting Office</t>
    </r>
  </si>
  <si>
    <r>
      <rPr>
        <sz val="10"/>
        <color indexed="8"/>
        <rFont val="標楷體"/>
        <family val="4"/>
      </rPr>
      <t>資料來源：本所</t>
    </r>
    <r>
      <rPr>
        <sz val="10"/>
        <color indexed="8"/>
        <rFont val="標楷體"/>
        <family val="4"/>
      </rPr>
      <t>民政課。</t>
    </r>
  </si>
  <si>
    <r>
      <rPr>
        <sz val="10"/>
        <rFont val="標楷體"/>
        <family val="4"/>
      </rPr>
      <t>年別及里別</t>
    </r>
  </si>
  <si>
    <r>
      <rPr>
        <sz val="10"/>
        <rFont val="標楷體"/>
        <family val="4"/>
      </rPr>
      <t>出生人數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Num. of  Birth</t>
    </r>
  </si>
  <si>
    <r>
      <rPr>
        <sz val="10"/>
        <rFont val="標楷體"/>
        <family val="4"/>
      </rPr>
      <t>死亡人數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Num. of  Death</t>
    </r>
  </si>
  <si>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Married</t>
    </r>
  </si>
  <si>
    <r>
      <rPr>
        <sz val="10"/>
        <rFont val="標楷體"/>
        <family val="4"/>
      </rP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Divorce</t>
    </r>
  </si>
  <si>
    <r>
      <rPr>
        <sz val="10"/>
        <rFont val="標楷體"/>
        <family val="4"/>
      </rPr>
      <t>粗出生率</t>
    </r>
  </si>
  <si>
    <r>
      <rPr>
        <sz val="10"/>
        <rFont val="標楷體"/>
        <family val="4"/>
      </rPr>
      <t>粗死亡率</t>
    </r>
  </si>
  <si>
    <r>
      <t>(0</t>
    </r>
    <r>
      <rPr>
        <sz val="12"/>
        <rFont val="Times New Roman"/>
        <family val="1"/>
      </rPr>
      <t>/</t>
    </r>
    <r>
      <rPr>
        <sz val="8"/>
        <rFont val="Times New Roman"/>
        <family val="1"/>
      </rPr>
      <t>00)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</si>
  <si>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</si>
  <si>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對數</t>
    </r>
  </si>
  <si>
    <r>
      <rPr>
        <sz val="10"/>
        <rFont val="標楷體"/>
        <family val="4"/>
      </rPr>
      <t>結婚率</t>
    </r>
  </si>
  <si>
    <r>
      <rPr>
        <sz val="10"/>
        <rFont val="標楷體"/>
        <family val="4"/>
      </rPr>
      <t>離婚率</t>
    </r>
  </si>
  <si>
    <t>Year &amp; Village</t>
  </si>
  <si>
    <r>
      <rPr>
        <sz val="10"/>
        <rFont val="標楷體"/>
        <family val="4"/>
      </rPr>
      <t>遷入</t>
    </r>
    <r>
      <rPr>
        <sz val="8"/>
        <rFont val="Times New Roman"/>
        <family val="1"/>
      </rPr>
      <t>Immigrants</t>
    </r>
  </si>
  <si>
    <r>
      <rPr>
        <sz val="10"/>
        <rFont val="標楷體"/>
        <family val="4"/>
      </rPr>
      <t xml:space="preserve">遷出
</t>
    </r>
    <r>
      <rPr>
        <sz val="8"/>
        <rFont val="Times New Roman"/>
        <family val="1"/>
      </rPr>
      <t>Emigrants</t>
    </r>
  </si>
  <si>
    <t>Crude
Birth Rate</t>
  </si>
  <si>
    <t>Crude
 Death Rate</t>
  </si>
  <si>
    <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</si>
  <si>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</si>
  <si>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Female</t>
  </si>
  <si>
    <t>Couple</t>
  </si>
  <si>
    <t>Rate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</si>
  <si>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</si>
  <si>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</si>
  <si>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2005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</si>
  <si>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2006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</si>
  <si>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2007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</si>
  <si>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2008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</si>
  <si>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2009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</si>
  <si>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2010</t>
    </r>
  </si>
  <si>
    <r>
      <rPr>
        <b/>
        <sz val="11"/>
        <color indexed="8"/>
        <rFont val="標楷體"/>
        <family val="4"/>
      </rPr>
      <t>計</t>
    </r>
  </si>
  <si>
    <r>
      <rPr>
        <b/>
        <sz val="11"/>
        <color indexed="8"/>
        <rFont val="標楷體"/>
        <family val="4"/>
      </rPr>
      <t>男</t>
    </r>
  </si>
  <si>
    <r>
      <rPr>
        <b/>
        <sz val="11"/>
        <color indexed="8"/>
        <rFont val="標楷體"/>
        <family val="4"/>
      </rPr>
      <t>女</t>
    </r>
    <r>
      <rPr>
        <b/>
        <sz val="11"/>
        <color indexed="8"/>
        <rFont val="Times New Roman"/>
        <family val="1"/>
      </rPr>
      <t xml:space="preserve"> </t>
    </r>
  </si>
  <si>
    <r>
      <rPr>
        <sz val="10"/>
        <rFont val="標楷體"/>
        <family val="4"/>
      </rPr>
      <t>年底別及
年齡組別</t>
    </r>
  </si>
  <si>
    <r>
      <rPr>
        <sz val="10"/>
        <rFont val="標楷體"/>
        <family val="4"/>
      </rPr>
      <t>識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者</t>
    </r>
    <r>
      <rPr>
        <sz val="10"/>
        <rFont val="Times New Roman"/>
        <family val="1"/>
      </rPr>
      <t xml:space="preserve">                                  Literate</t>
    </r>
    <r>
      <rPr>
        <sz val="10"/>
        <rFont val="標楷體"/>
        <family val="4"/>
      </rPr>
      <t>　</t>
    </r>
  </si>
  <si>
    <r>
      <rPr>
        <sz val="10"/>
        <rFont val="標楷體"/>
        <family val="4"/>
      </rPr>
      <t>不識字者</t>
    </r>
  </si>
  <si>
    <r>
      <rPr>
        <sz val="10"/>
        <rFont val="標楷體"/>
        <family val="4"/>
      </rPr>
      <t>性別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</si>
  <si>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</si>
  <si>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 xml:space="preserve">研究所
</t>
    </r>
    <r>
      <rPr>
        <sz val="8"/>
        <rFont val="Times New Roman"/>
        <family val="1"/>
      </rPr>
      <t xml:space="preserve">Graduate  School </t>
    </r>
  </si>
  <si>
    <r>
      <rPr>
        <sz val="10"/>
        <rFont val="標楷體"/>
        <family val="4"/>
      </rP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含獨立學院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University  (College)</t>
    </r>
  </si>
  <si>
    <r>
      <rPr>
        <sz val="10"/>
        <rFont val="標楷體"/>
        <family val="4"/>
      </rPr>
      <t xml:space="preserve">專科
</t>
    </r>
    <r>
      <rPr>
        <sz val="8"/>
        <rFont val="Times New Roman"/>
        <family val="1"/>
      </rPr>
      <t xml:space="preserve">Junior College 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</si>
  <si>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中
</t>
    </r>
    <r>
      <rPr>
        <sz val="8"/>
        <rFont val="Times New Roman"/>
        <family val="1"/>
      </rPr>
      <t>Senior  High School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</si>
  <si>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職
</t>
    </r>
    <r>
      <rPr>
        <sz val="8"/>
        <rFont val="Times New Roman"/>
        <family val="1"/>
      </rPr>
      <t>Senior Vocational School</t>
    </r>
  </si>
  <si>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) </t>
    </r>
    <r>
      <rPr>
        <sz val="10"/>
        <rFont val="標楷體"/>
        <family val="4"/>
      </rPr>
      <t xml:space="preserve">中
</t>
    </r>
    <r>
      <rPr>
        <sz val="8"/>
        <rFont val="Times New Roman"/>
        <family val="1"/>
      </rPr>
      <t xml:space="preserve">Junior High School  </t>
    </r>
  </si>
  <si>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職
</t>
    </r>
    <r>
      <rPr>
        <sz val="8"/>
        <rFont val="Times New Roman"/>
        <family val="1"/>
      </rPr>
      <t>Junior Vocational School</t>
    </r>
  </si>
  <si>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學
</t>
    </r>
    <r>
      <rPr>
        <sz val="8"/>
        <rFont val="Times New Roman"/>
        <family val="1"/>
      </rPr>
      <t>Primary School</t>
    </r>
  </si>
  <si>
    <r>
      <rPr>
        <sz val="10"/>
        <rFont val="標楷體"/>
        <family val="4"/>
      </rPr>
      <t>自修</t>
    </r>
  </si>
  <si>
    <r>
      <rPr>
        <sz val="10"/>
        <rFont val="標楷體"/>
        <family val="4"/>
      </rPr>
      <t xml:space="preserve">二、三年制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2,3 Years System </t>
    </r>
  </si>
  <si>
    <r>
      <rPr>
        <sz val="10"/>
        <rFont val="標楷體"/>
        <family val="4"/>
      </rPr>
      <t xml:space="preserve">五年制
</t>
    </r>
    <r>
      <rPr>
        <sz val="8"/>
        <rFont val="Times New Roman"/>
        <family val="1"/>
      </rPr>
      <t xml:space="preserve">5 Years System          </t>
    </r>
  </si>
  <si>
    <r>
      <rPr>
        <sz val="10"/>
        <rFont val="標楷體"/>
        <family val="4"/>
      </rPr>
      <t xml:space="preserve">畢業
</t>
    </r>
    <r>
      <rPr>
        <sz val="8"/>
        <rFont val="Times New Roman"/>
        <family val="1"/>
      </rPr>
      <t>Graduated</t>
    </r>
  </si>
  <si>
    <r>
      <rPr>
        <sz val="10"/>
        <rFont val="標楷體"/>
        <family val="4"/>
      </rPr>
      <t xml:space="preserve">肄業
</t>
    </r>
    <r>
      <rPr>
        <sz val="8"/>
        <rFont val="Times New Roman"/>
        <family val="1"/>
      </rPr>
      <t>Ungraduated</t>
    </r>
  </si>
  <si>
    <t xml:space="preserve"> End  of Year &amp; Range of Age</t>
  </si>
  <si>
    <r>
      <rPr>
        <sz val="10"/>
        <rFont val="標楷體"/>
        <family val="4"/>
      </rPr>
      <t>畢業</t>
    </r>
    <r>
      <rPr>
        <sz val="8"/>
        <rFont val="Times New Roman"/>
        <family val="1"/>
      </rPr>
      <t>Graduated</t>
    </r>
  </si>
  <si>
    <r>
      <rPr>
        <sz val="10"/>
        <rFont val="標楷體"/>
        <family val="4"/>
      </rPr>
      <t>肄業</t>
    </r>
    <r>
      <rPr>
        <sz val="8"/>
        <rFont val="Times New Roman"/>
        <family val="1"/>
      </rPr>
      <t>Ungraduated</t>
    </r>
  </si>
  <si>
    <r>
      <rPr>
        <sz val="10"/>
        <rFont val="標楷體"/>
        <family val="4"/>
      </rPr>
      <t xml:space="preserve">畢業
</t>
    </r>
    <r>
      <rPr>
        <sz val="8"/>
        <rFont val="Times New Roman"/>
        <family val="1"/>
      </rPr>
      <t>Graduated</t>
    </r>
  </si>
  <si>
    <r>
      <rPr>
        <sz val="10"/>
        <rFont val="標楷體"/>
        <family val="4"/>
      </rPr>
      <t xml:space="preserve">肄業
</t>
    </r>
    <r>
      <rPr>
        <sz val="8"/>
        <rFont val="Times New Roman"/>
        <family val="1"/>
      </rPr>
      <t>Ungraduated</t>
    </r>
  </si>
  <si>
    <r>
      <rPr>
        <sz val="10"/>
        <rFont val="標楷體"/>
        <family val="4"/>
      </rPr>
      <t xml:space="preserve">後二年
</t>
    </r>
    <r>
      <rPr>
        <sz val="8"/>
        <rFont val="Times New Roman"/>
        <family val="1"/>
      </rPr>
      <t xml:space="preserve">Final 2 Years </t>
    </r>
  </si>
  <si>
    <r>
      <t xml:space="preserve"> </t>
    </r>
    <r>
      <rPr>
        <sz val="10"/>
        <rFont val="標楷體"/>
        <family val="4"/>
      </rPr>
      <t xml:space="preserve">前三年
</t>
    </r>
    <r>
      <rPr>
        <sz val="8"/>
        <rFont val="Times New Roman"/>
        <family val="1"/>
      </rPr>
      <t xml:space="preserve">First 3 Years </t>
    </r>
  </si>
  <si>
    <t xml:space="preserve"> End  of Year &amp; Range of Age</t>
  </si>
  <si>
    <t>Self-taught</t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</si>
  <si>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Total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</si>
  <si>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</si>
  <si>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</si>
  <si>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 Female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</si>
  <si>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</si>
  <si>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</si>
  <si>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2005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</si>
  <si>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2006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</si>
  <si>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2007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</si>
  <si>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2008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</si>
  <si>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2009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</si>
  <si>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2010</t>
    </r>
  </si>
  <si>
    <r>
      <rPr>
        <sz val="10"/>
        <rFont val="標楷體"/>
        <family val="4"/>
      </rPr>
      <t xml:space="preserve">專科
</t>
    </r>
    <r>
      <rPr>
        <sz val="8"/>
        <rFont val="Times New Roman"/>
        <family val="1"/>
      </rPr>
      <t xml:space="preserve">Junior College 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</si>
  <si>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</si>
  <si>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</si>
  <si>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</si>
  <si>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</si>
  <si>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中
</t>
    </r>
    <r>
      <rPr>
        <sz val="8"/>
        <rFont val="Times New Roman"/>
        <family val="1"/>
      </rPr>
      <t>Senior  High School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</si>
  <si>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職
</t>
    </r>
    <r>
      <rPr>
        <sz val="8"/>
        <rFont val="Times New Roman"/>
        <family val="1"/>
      </rPr>
      <t>Senior Vocational School</t>
    </r>
  </si>
  <si>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) </t>
    </r>
    <r>
      <rPr>
        <sz val="10"/>
        <rFont val="標楷體"/>
        <family val="4"/>
      </rPr>
      <t xml:space="preserve">中
</t>
    </r>
    <r>
      <rPr>
        <sz val="8"/>
        <rFont val="Times New Roman"/>
        <family val="1"/>
      </rPr>
      <t xml:space="preserve">Junior High School  </t>
    </r>
  </si>
  <si>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職
</t>
    </r>
    <r>
      <rPr>
        <sz val="8"/>
        <rFont val="Times New Roman"/>
        <family val="1"/>
      </rPr>
      <t>Junior Vocational School</t>
    </r>
  </si>
  <si>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學
</t>
    </r>
    <r>
      <rPr>
        <sz val="8"/>
        <rFont val="Times New Roman"/>
        <family val="1"/>
      </rPr>
      <t>Primary School</t>
    </r>
  </si>
  <si>
    <r>
      <rPr>
        <sz val="10"/>
        <rFont val="標楷體"/>
        <family val="4"/>
      </rPr>
      <t>自修</t>
    </r>
  </si>
  <si>
    <r>
      <rPr>
        <sz val="10"/>
        <rFont val="標楷體"/>
        <family val="4"/>
      </rPr>
      <t xml:space="preserve">二、三年制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2,3 Years System </t>
    </r>
  </si>
  <si>
    <r>
      <rPr>
        <sz val="10"/>
        <rFont val="標楷體"/>
        <family val="4"/>
      </rPr>
      <t xml:space="preserve">五年制
</t>
    </r>
    <r>
      <rPr>
        <sz val="8"/>
        <rFont val="Times New Roman"/>
        <family val="1"/>
      </rPr>
      <t xml:space="preserve">5 Years System          </t>
    </r>
  </si>
  <si>
    <r>
      <rPr>
        <sz val="10"/>
        <rFont val="標楷體"/>
        <family val="4"/>
      </rPr>
      <t xml:space="preserve">畢業
</t>
    </r>
    <r>
      <rPr>
        <sz val="8"/>
        <rFont val="Times New Roman"/>
        <family val="1"/>
      </rPr>
      <t>Graduated</t>
    </r>
  </si>
  <si>
    <r>
      <rPr>
        <sz val="10"/>
        <rFont val="標楷體"/>
        <family val="4"/>
      </rPr>
      <t xml:space="preserve">肄業
</t>
    </r>
    <r>
      <rPr>
        <sz val="8"/>
        <rFont val="Times New Roman"/>
        <family val="1"/>
      </rPr>
      <t>Ungraduated</t>
    </r>
  </si>
  <si>
    <r>
      <rPr>
        <b/>
        <sz val="10"/>
        <rFont val="標楷體"/>
        <family val="4"/>
      </rPr>
      <t>計</t>
    </r>
    <r>
      <rPr>
        <b/>
        <sz val="10"/>
        <rFont val="Times New Roman"/>
        <family val="1"/>
      </rPr>
      <t xml:space="preserve">  Total</t>
    </r>
  </si>
  <si>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 xml:space="preserve">  Male</t>
    </r>
  </si>
  <si>
    <r>
      <rPr>
        <b/>
        <sz val="10"/>
        <rFont val="標楷體"/>
        <family val="4"/>
      </rPr>
      <t>女</t>
    </r>
    <r>
      <rPr>
        <b/>
        <sz val="10"/>
        <rFont val="Times New Roman"/>
        <family val="1"/>
      </rPr>
      <t xml:space="preserve">  Female</t>
    </r>
  </si>
  <si>
    <r>
      <t>15-19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</si>
  <si>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</si>
  <si>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 Female</t>
    </r>
  </si>
  <si>
    <r>
      <t>20-24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</si>
  <si>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25-29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</si>
  <si>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30-34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</si>
  <si>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35-39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</si>
  <si>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40-44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</si>
  <si>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45-49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</si>
  <si>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50-54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</si>
  <si>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50-54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</si>
  <si>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55-59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</si>
  <si>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60-64</t>
    </r>
    <r>
      <rPr>
        <sz val="11"/>
        <rFont val="標楷體"/>
        <family val="4"/>
      </rPr>
      <t xml:space="preserve">歲
</t>
    </r>
    <r>
      <rPr>
        <sz val="11"/>
        <rFont val="Times New Roman"/>
        <family val="1"/>
      </rPr>
      <t>(years)</t>
    </r>
  </si>
  <si>
    <r>
      <t>65</t>
    </r>
    <r>
      <rPr>
        <sz val="11"/>
        <rFont val="標楷體"/>
        <family val="4"/>
      </rPr>
      <t xml:space="preserve">歲以上
</t>
    </r>
    <r>
      <rPr>
        <sz val="11"/>
        <rFont val="Times New Roman"/>
        <family val="1"/>
      </rPr>
      <t>Over 65 years</t>
    </r>
  </si>
  <si>
    <r>
      <t xml:space="preserve">                               </t>
    </r>
    <r>
      <rPr>
        <sz val="10"/>
        <rFont val="標楷體"/>
        <family val="4"/>
      </rPr>
      <t>識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者</t>
    </r>
    <r>
      <rPr>
        <sz val="10"/>
        <rFont val="Times New Roman"/>
        <family val="1"/>
      </rPr>
      <t xml:space="preserve">                                                                                                Literate</t>
    </r>
    <r>
      <rPr>
        <sz val="10"/>
        <rFont val="標楷體"/>
        <family val="4"/>
      </rPr>
      <t>　</t>
    </r>
  </si>
  <si>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人</t>
    </r>
  </si>
  <si>
    <r>
      <rPr>
        <sz val="10"/>
        <rFont val="標楷體"/>
        <family val="4"/>
      </rPr>
      <t>年底別</t>
    </r>
    <r>
      <rPr>
        <sz val="10"/>
        <rFont val="Times New Roman"/>
        <family val="1"/>
      </rPr>
      <t xml:space="preserve">    </t>
    </r>
  </si>
  <si>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Grand Total</t>
    </r>
  </si>
  <si>
    <r>
      <rPr>
        <sz val="10"/>
        <color indexed="8"/>
        <rFont val="標楷體"/>
        <family val="4"/>
      </rPr>
      <t>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婚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Single</t>
    </r>
  </si>
  <si>
    <r>
      <rPr>
        <sz val="10"/>
        <color indexed="8"/>
        <rFont val="標楷體"/>
        <family val="4"/>
      </rPr>
      <t>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偶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Married</t>
    </r>
  </si>
  <si>
    <r>
      <rPr>
        <sz val="10"/>
        <color indexed="8"/>
        <rFont val="標楷體"/>
        <family val="4"/>
      </rPr>
      <t>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婚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Divorced</t>
    </r>
  </si>
  <si>
    <r>
      <rPr>
        <sz val="10"/>
        <color indexed="8"/>
        <rFont val="標楷體"/>
        <family val="4"/>
      </rPr>
      <t>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偶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Widowed</t>
    </r>
  </si>
  <si>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</si>
  <si>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>男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Male</t>
    </r>
  </si>
  <si>
    <r>
      <rPr>
        <sz val="10"/>
        <color indexed="8"/>
        <rFont val="標楷體"/>
        <family val="4"/>
      </rPr>
      <t>女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Female</t>
    </r>
  </si>
  <si>
    <r>
      <rPr>
        <sz val="11"/>
        <rFont val="標楷體"/>
        <family val="4"/>
      </rPr>
      <t>未滿</t>
    </r>
    <r>
      <rPr>
        <sz val="11"/>
        <rFont val="Times New Roman"/>
        <family val="1"/>
      </rPr>
      <t>15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 xml:space="preserve"> </t>
    </r>
  </si>
  <si>
    <r>
      <t>100</t>
    </r>
    <r>
      <rPr>
        <sz val="11"/>
        <rFont val="標楷體"/>
        <family val="4"/>
      </rPr>
      <t>歲以上</t>
    </r>
  </si>
  <si>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計</t>
    </r>
    <r>
      <rPr>
        <sz val="8"/>
        <color indexed="8"/>
        <rFont val="Times New Roman"/>
        <family val="1"/>
      </rPr>
      <t xml:space="preserve"> Grand Total</t>
    </r>
  </si>
  <si>
    <r>
      <rPr>
        <sz val="11"/>
        <rFont val="標楷體"/>
        <family val="4"/>
      </rPr>
      <t>里</t>
    </r>
  </si>
  <si>
    <r>
      <t xml:space="preserve"> 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人、戶</t>
    </r>
  </si>
  <si>
    <r>
      <rPr>
        <sz val="10"/>
        <rFont val="標楷體"/>
        <family val="4"/>
      </rPr>
      <t>年底別及里別</t>
    </r>
  </si>
  <si>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  <r>
      <rPr>
        <sz val="8"/>
        <color indexed="8"/>
        <rFont val="Times New Roman"/>
        <family val="1"/>
      </rPr>
      <t xml:space="preserve"> Num. of Household </t>
    </r>
  </si>
  <si>
    <r>
      <t xml:space="preserve">              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  <r>
      <rPr>
        <sz val="8"/>
        <rFont val="Times New Roman"/>
        <family val="1"/>
      </rPr>
      <t xml:space="preserve">                          Num. of Population</t>
    </r>
  </si>
  <si>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</si>
  <si>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平地原住民</t>
    </r>
  </si>
  <si>
    <r>
      <rPr>
        <sz val="10"/>
        <color indexed="8"/>
        <rFont val="標楷體"/>
        <family val="4"/>
      </rPr>
      <t>山地原住民</t>
    </r>
  </si>
  <si>
    <r>
      <t xml:space="preserve">  </t>
    </r>
    <r>
      <rPr>
        <sz val="10"/>
        <rFont val="標楷體"/>
        <family val="4"/>
      </rPr>
      <t>平地原住民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Aborigines in Plains</t>
    </r>
  </si>
  <si>
    <r>
      <rPr>
        <sz val="10"/>
        <rFont val="標楷體"/>
        <family val="4"/>
      </rPr>
      <t>山地原住民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Aborigines in Mountains</t>
    </r>
  </si>
  <si>
    <r>
      <rPr>
        <sz val="10"/>
        <rFont val="標楷體"/>
        <family val="4"/>
      </rPr>
      <t>男</t>
    </r>
    <r>
      <rPr>
        <sz val="8"/>
        <rFont val="Times New Roman"/>
        <family val="1"/>
      </rPr>
      <t xml:space="preserve"> Male</t>
    </r>
  </si>
  <si>
    <r>
      <rPr>
        <sz val="8"/>
        <rFont val="標楷體"/>
        <family val="4"/>
      </rPr>
      <t>女</t>
    </r>
    <r>
      <rPr>
        <sz val="8"/>
        <rFont val="Times New Roman"/>
        <family val="1"/>
      </rPr>
      <t xml:space="preserve"> Female</t>
    </r>
  </si>
  <si>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Both Sexes</t>
    </r>
  </si>
  <si>
    <r>
      <rPr>
        <sz val="8"/>
        <rFont val="標楷體"/>
        <family val="4"/>
      </rPr>
      <t>男</t>
    </r>
    <r>
      <rPr>
        <sz val="8"/>
        <rFont val="Times New Roman"/>
        <family val="1"/>
      </rPr>
      <t xml:space="preserve"> Male</t>
    </r>
  </si>
  <si>
    <r>
      <t xml:space="preserve">              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</t>
    </r>
    <r>
      <rPr>
        <sz val="8"/>
        <rFont val="Times New Roman"/>
        <family val="1"/>
      </rPr>
      <t>Total</t>
    </r>
  </si>
  <si>
    <r>
      <rPr>
        <sz val="12"/>
        <rFont val="標楷體"/>
        <family val="4"/>
      </rPr>
      <t>政風室</t>
    </r>
  </si>
  <si>
    <r>
      <rPr>
        <sz val="12"/>
        <rFont val="標楷體"/>
        <family val="4"/>
      </rPr>
      <t>秘書室</t>
    </r>
  </si>
  <si>
    <r>
      <rPr>
        <sz val="12"/>
        <rFont val="標楷體"/>
        <family val="4"/>
      </rPr>
      <t>人事室</t>
    </r>
  </si>
  <si>
    <r>
      <rPr>
        <sz val="12"/>
        <rFont val="標楷體"/>
        <family val="4"/>
      </rPr>
      <t>會計室</t>
    </r>
  </si>
  <si>
    <r>
      <rPr>
        <sz val="12"/>
        <rFont val="標楷體"/>
        <family val="4"/>
      </rPr>
      <t>社會課</t>
    </r>
  </si>
  <si>
    <r>
      <rPr>
        <sz val="12"/>
        <rFont val="標楷體"/>
        <family val="4"/>
      </rPr>
      <t>民政課</t>
    </r>
  </si>
  <si>
    <r>
      <rPr>
        <sz val="12"/>
        <rFont val="標楷體"/>
        <family val="4"/>
      </rPr>
      <t>人文課</t>
    </r>
  </si>
  <si>
    <r>
      <t xml:space="preserve">補助收入
</t>
    </r>
    <r>
      <rPr>
        <sz val="10"/>
        <rFont val="Times New Roman"/>
        <family val="1"/>
      </rPr>
      <t>Grant revenue</t>
    </r>
  </si>
  <si>
    <r>
      <t>捐獻及贈與收入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Donations &amp; Contributions</t>
    </r>
  </si>
  <si>
    <r>
      <t xml:space="preserve">    </t>
    </r>
    <r>
      <rPr>
        <sz val="10"/>
        <rFont val="標楷體"/>
        <family val="4"/>
      </rPr>
      <t>計劃型補助收入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 Plan type subsidy income</t>
    </r>
  </si>
  <si>
    <r>
      <t xml:space="preserve">   </t>
    </r>
    <r>
      <rPr>
        <sz val="10"/>
        <rFont val="標楷體"/>
        <family val="4"/>
      </rPr>
      <t>一般捐獻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   General donation</t>
    </r>
  </si>
  <si>
    <r>
      <t xml:space="preserve"> 農林管理業務
  </t>
    </r>
    <r>
      <rPr>
        <sz val="9"/>
        <rFont val="Times New Roman"/>
        <family val="1"/>
      </rPr>
      <t>Agriculture, forestry and 
   management business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</si>
  <si>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2005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</si>
  <si>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2006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</si>
  <si>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2007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</si>
  <si>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2009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</si>
  <si>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2010</t>
    </r>
  </si>
  <si>
    <r>
      <t xml:space="preserve">                                        </t>
    </r>
    <r>
      <rPr>
        <sz val="10"/>
        <rFont val="標楷體"/>
        <family val="4"/>
      </rPr>
      <t>識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者</t>
    </r>
    <r>
      <rPr>
        <sz val="10"/>
        <rFont val="Times New Roman"/>
        <family val="1"/>
      </rPr>
      <t xml:space="preserve">                                                                                        Literate</t>
    </r>
    <r>
      <rPr>
        <sz val="10"/>
        <rFont val="標楷體"/>
        <family val="4"/>
      </rPr>
      <t>　</t>
    </r>
  </si>
  <si>
    <r>
      <t xml:space="preserve">                                          </t>
    </r>
    <r>
      <rPr>
        <sz val="10"/>
        <rFont val="標楷體"/>
        <family val="4"/>
      </rPr>
      <t>識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者</t>
    </r>
    <r>
      <rPr>
        <sz val="10"/>
        <rFont val="Times New Roman"/>
        <family val="1"/>
      </rPr>
      <t xml:space="preserve">                                                                                                            Literate</t>
    </r>
    <r>
      <rPr>
        <sz val="10"/>
        <rFont val="標楷體"/>
        <family val="4"/>
      </rPr>
      <t>　</t>
    </r>
  </si>
  <si>
    <r>
      <rPr>
        <sz val="10"/>
        <rFont val="標楷體"/>
        <family val="4"/>
      </rPr>
      <t>同一區內之
住址變更人數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Change Residence</t>
    </r>
  </si>
  <si>
    <r>
      <rPr>
        <sz val="10"/>
        <rFont val="標楷體"/>
        <family val="4"/>
      </rPr>
      <t>計</t>
    </r>
    <r>
      <rPr>
        <sz val="8"/>
        <rFont val="Times New Roman"/>
        <family val="1"/>
      </rPr>
      <t xml:space="preserve"> Subtotal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</si>
  <si>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2011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</si>
  <si>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2011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</si>
  <si>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2011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</si>
  <si>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</si>
  <si>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>End of 2012</t>
  </si>
  <si>
    <t>End of 2012</t>
  </si>
  <si>
    <t>民國100年底</t>
  </si>
  <si>
    <t>End of 2012</t>
  </si>
  <si>
    <t>公用及建設課</t>
  </si>
  <si>
    <t>農業課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</si>
  <si>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 </t>
    </r>
    <r>
      <rPr>
        <sz val="11"/>
        <rFont val="Times New Roman"/>
        <family val="1"/>
      </rPr>
      <t>End of 2011</t>
    </r>
  </si>
  <si>
    <t>End of 2012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</si>
  <si>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</si>
  <si>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100年底</t>
    </r>
  </si>
  <si>
    <t>民國101年底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</si>
  <si>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標楷體"/>
        <family val="4"/>
      </rPr>
      <t>年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</si>
  <si>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年底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</si>
  <si>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年底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</si>
  <si>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標楷體"/>
        <family val="4"/>
      </rPr>
      <t>年</t>
    </r>
  </si>
  <si>
    <r>
      <t xml:space="preserve"> </t>
    </r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標楷體"/>
        <family val="4"/>
      </rPr>
      <t>年底</t>
    </r>
  </si>
  <si>
    <r>
      <rPr>
        <sz val="9"/>
        <rFont val="標楷體"/>
        <family val="4"/>
      </rPr>
      <t>年底別及機關別</t>
    </r>
  </si>
  <si>
    <r>
      <rPr>
        <sz val="9"/>
        <rFont val="標楷體"/>
        <family val="4"/>
      </rPr>
      <t>正式職員預算員額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</si>
  <si>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</si>
  <si>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</si>
  <si>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</si>
  <si>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</si>
  <si>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</si>
  <si>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</si>
  <si>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2009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</si>
  <si>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End of 2010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</si>
  <si>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 End of 2011</t>
    </r>
  </si>
  <si>
    <t>藥品製造業</t>
  </si>
  <si>
    <t>橡膠製品製造業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</si>
  <si>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</si>
  <si>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</si>
  <si>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</si>
  <si>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</si>
  <si>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</si>
  <si>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</si>
  <si>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電力設備製造業</t>
  </si>
  <si>
    <t>機械設備製造業</t>
  </si>
  <si>
    <t>汽車及其零件製造業</t>
  </si>
  <si>
    <t>其他運輸工具製造業</t>
  </si>
  <si>
    <t>家具製造業</t>
  </si>
  <si>
    <t>其他製造業</t>
  </si>
  <si>
    <t>石油及煤製品製造業</t>
  </si>
  <si>
    <t>金屬基本工業</t>
  </si>
  <si>
    <t>機械設備製造修配業</t>
  </si>
  <si>
    <t>電腦通信視聽電子</t>
  </si>
  <si>
    <t>電子零阻件製造業</t>
  </si>
  <si>
    <t>電力及電子機械器材製造修配業</t>
  </si>
  <si>
    <t>運輸工具製造修配業</t>
  </si>
  <si>
    <t>精密器械製造業</t>
  </si>
  <si>
    <t>雜項工業製品製造業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</si>
  <si>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8-2 </t>
    </r>
    <r>
      <rPr>
        <sz val="14"/>
        <rFont val="標楷體"/>
        <family val="4"/>
      </rPr>
      <t>醫院診所病床數</t>
    </r>
  </si>
  <si>
    <t xml:space="preserve">Table 8-2 Number of Beds in Hospitals and Clinics 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</si>
  <si>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8-2 </t>
    </r>
    <r>
      <rPr>
        <sz val="14"/>
        <rFont val="標楷體"/>
        <family val="4"/>
      </rPr>
      <t>醫院診所病床數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</si>
  <si>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Table 8-2 Number of Beds in Hospitals and Clinics (Cont.End)</t>
  </si>
  <si>
    <r>
      <t xml:space="preserve">                               </t>
    </r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放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                                                           </t>
    </r>
    <r>
      <rPr>
        <sz val="8"/>
        <rFont val="Times New Roman"/>
        <family val="1"/>
      </rPr>
      <t xml:space="preserve"> Hospital Open Beds</t>
    </r>
  </si>
  <si>
    <r>
      <rPr>
        <sz val="10"/>
        <rFont val="標楷體"/>
        <family val="4"/>
      </rPr>
      <t>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放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                         </t>
    </r>
    <r>
      <rPr>
        <sz val="8"/>
        <rFont val="Times New Roman"/>
        <family val="1"/>
      </rPr>
      <t>Hospital Open Beds</t>
    </r>
  </si>
  <si>
    <r>
      <rPr>
        <sz val="10"/>
        <rFont val="標楷體"/>
        <family val="4"/>
      </rPr>
      <t>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Clinic Beds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</si>
  <si>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</si>
  <si>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 xml:space="preserve">                      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                                        </t>
    </r>
    <r>
      <rPr>
        <sz val="8"/>
        <rFont val="Times New Roman"/>
        <family val="1"/>
      </rPr>
      <t>General Beds</t>
    </r>
  </si>
  <si>
    <r>
      <rPr>
        <sz val="10"/>
        <rFont val="標楷體"/>
        <family val="4"/>
      </rPr>
      <t>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Special Beds</t>
    </r>
  </si>
  <si>
    <r>
      <rPr>
        <sz val="10"/>
        <rFont val="標楷體"/>
        <family val="4"/>
      </rPr>
      <t>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                                                           </t>
    </r>
    <r>
      <rPr>
        <sz val="8"/>
        <rFont val="Times New Roman"/>
        <family val="1"/>
      </rPr>
      <t>Special Beds</t>
    </r>
  </si>
  <si>
    <r>
      <rPr>
        <sz val="10"/>
        <rFont val="標楷體"/>
        <family val="4"/>
      </rPr>
      <t>觀察病床</t>
    </r>
  </si>
  <si>
    <r>
      <rPr>
        <sz val="10"/>
        <rFont val="標楷體"/>
        <family val="4"/>
      </rPr>
      <t>嬰兒床</t>
    </r>
  </si>
  <si>
    <r>
      <rPr>
        <sz val="10"/>
        <rFont val="標楷體"/>
        <family val="4"/>
      </rPr>
      <t>血液透析床</t>
    </r>
  </si>
  <si>
    <r>
      <rPr>
        <sz val="10"/>
        <rFont val="標楷體"/>
        <family val="4"/>
      </rPr>
      <t>產科病</t>
    </r>
    <r>
      <rPr>
        <sz val="10"/>
        <rFont val="標楷體"/>
        <family val="4"/>
      </rPr>
      <t>床</t>
    </r>
  </si>
  <si>
    <r>
      <rPr>
        <sz val="10"/>
        <rFont val="標楷體"/>
        <family val="4"/>
      </rPr>
      <t>急性</t>
    </r>
    <r>
      <rPr>
        <sz val="10"/>
        <rFont val="Times New Roman"/>
        <family val="1"/>
      </rPr>
      <t xml:space="preserve"> Acute</t>
    </r>
  </si>
  <si>
    <r>
      <rPr>
        <sz val="10"/>
        <rFont val="標楷體"/>
        <family val="4"/>
      </rPr>
      <t>慢性</t>
    </r>
    <r>
      <rPr>
        <sz val="10"/>
        <rFont val="Times New Roman"/>
        <family val="1"/>
      </rPr>
      <t xml:space="preserve">            </t>
    </r>
    <r>
      <rPr>
        <sz val="8"/>
        <rFont val="Times New Roman"/>
        <family val="1"/>
      </rPr>
      <t xml:space="preserve"> Chronic</t>
    </r>
  </si>
  <si>
    <r>
      <rPr>
        <sz val="10"/>
        <rFont val="標楷體"/>
        <family val="4"/>
      </rPr>
      <t>加護
病床</t>
    </r>
  </si>
  <si>
    <r>
      <rPr>
        <sz val="10"/>
        <rFont val="標楷體"/>
        <family val="4"/>
      </rPr>
      <t>燒傷
病床</t>
    </r>
  </si>
  <si>
    <r>
      <rPr>
        <sz val="10"/>
        <rFont val="標楷體"/>
        <family val="4"/>
      </rPr>
      <t>嬰兒
病床</t>
    </r>
  </si>
  <si>
    <r>
      <rPr>
        <sz val="10"/>
        <rFont val="標楷體"/>
        <family val="4"/>
      </rPr>
      <t>急診觀察病床</t>
    </r>
  </si>
  <si>
    <r>
      <rPr>
        <sz val="10"/>
        <rFont val="標楷體"/>
        <family val="4"/>
      </rPr>
      <t>安寧療
護病床</t>
    </r>
  </si>
  <si>
    <r>
      <rPr>
        <sz val="10"/>
        <rFont val="標楷體"/>
        <family val="4"/>
      </rPr>
      <t>呼吸照
護病床</t>
    </r>
  </si>
  <si>
    <r>
      <rPr>
        <sz val="10"/>
        <rFont val="標楷體"/>
        <family val="4"/>
      </rPr>
      <t>呼吸照
護中心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</si>
  <si>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急性結核
病床</t>
    </r>
  </si>
  <si>
    <r>
      <rPr>
        <sz val="10"/>
        <rFont val="標楷體"/>
        <family val="4"/>
      </rPr>
      <t>精神
科加護病床</t>
    </r>
  </si>
  <si>
    <r>
      <rPr>
        <sz val="10"/>
        <rFont val="標楷體"/>
        <family val="4"/>
      </rPr>
      <t>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術
恢復床</t>
    </r>
  </si>
  <si>
    <r>
      <rPr>
        <sz val="10"/>
        <rFont val="標楷體"/>
        <family val="4"/>
      </rPr>
      <t>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液
透析床</t>
    </r>
  </si>
  <si>
    <t>End of  Year</t>
  </si>
  <si>
    <r>
      <rPr>
        <sz val="10"/>
        <rFont val="標楷體"/>
        <family val="4"/>
      </rPr>
      <t>一般
病床</t>
    </r>
  </si>
  <si>
    <r>
      <rPr>
        <sz val="10"/>
        <rFont val="標楷體"/>
        <family val="4"/>
      </rPr>
      <t>精神
病床</t>
    </r>
  </si>
  <si>
    <r>
      <rPr>
        <sz val="10"/>
        <rFont val="標楷體"/>
        <family val="4"/>
      </rPr>
      <t>結核
病床</t>
    </r>
  </si>
  <si>
    <r>
      <rPr>
        <sz val="10"/>
        <rFont val="標楷體"/>
        <family val="4"/>
      </rPr>
      <t>漢生病
病床</t>
    </r>
  </si>
  <si>
    <t>Grand
Total</t>
  </si>
  <si>
    <t>Psychiatric</t>
  </si>
  <si>
    <t>Leprosy</t>
  </si>
  <si>
    <t>Intensive Care</t>
  </si>
  <si>
    <t>Burn Care</t>
  </si>
  <si>
    <t>Infant Care</t>
  </si>
  <si>
    <t>Emergency Observation</t>
  </si>
  <si>
    <t>Palliative Care</t>
  </si>
  <si>
    <t>Respirational
Care</t>
  </si>
  <si>
    <t>Respiratory
Care</t>
  </si>
  <si>
    <t>AcuteT.B.</t>
  </si>
  <si>
    <t>Psychiatric Intensive Care</t>
  </si>
  <si>
    <t>Hemodialysis</t>
  </si>
  <si>
    <t xml:space="preserve">Nursery </t>
  </si>
  <si>
    <t>Observation</t>
  </si>
  <si>
    <t>Maternity</t>
  </si>
  <si>
    <t>資料來源：行政院衛生署。</t>
  </si>
  <si>
    <t>Source : Department of Health, Executive Yuan.</t>
  </si>
  <si>
    <r>
      <rPr>
        <sz val="10"/>
        <rFont val="標楷體"/>
        <family val="4"/>
      </rPr>
      <t>醫事放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射師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士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</si>
  <si>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護理師
及護士</t>
    </r>
  </si>
  <si>
    <r>
      <rPr>
        <sz val="10"/>
        <rFont val="標楷體"/>
        <family val="4"/>
      </rPr>
      <t>職能治
療師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生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</si>
  <si>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聽力師</t>
    </r>
  </si>
  <si>
    <r>
      <rPr>
        <sz val="10"/>
        <rFont val="標楷體"/>
        <family val="4"/>
      </rPr>
      <t>牙體技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術師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生</t>
    </r>
    <r>
      <rPr>
        <sz val="10"/>
        <rFont val="Times New Roman"/>
        <family val="1"/>
      </rPr>
      <t>)</t>
    </r>
  </si>
  <si>
    <t xml:space="preserve">  End of Year</t>
  </si>
  <si>
    <r>
      <t xml:space="preserve"> </t>
    </r>
    <r>
      <rPr>
        <sz val="10"/>
        <rFont val="標楷體"/>
        <family val="4"/>
      </rPr>
      <t>資料來源：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行政院衛生署。</t>
    </r>
  </si>
  <si>
    <r>
      <rPr>
        <sz val="10"/>
        <rFont val="標楷體"/>
        <family val="4"/>
      </rPr>
      <t>聽覺或
平衡機能障礙者</t>
    </r>
  </si>
  <si>
    <r>
      <rPr>
        <sz val="10"/>
        <rFont val="標楷體"/>
        <family val="4"/>
      </rPr>
      <t>重要器官
失去功能者</t>
    </r>
  </si>
  <si>
    <t>Unconscious
 Chronically</t>
  </si>
  <si>
    <r>
      <t xml:space="preserve"> </t>
    </r>
    <r>
      <rPr>
        <sz val="14"/>
        <color indexed="8"/>
        <rFont val="標楷體"/>
        <family val="4"/>
      </rPr>
      <t>表10-3 調解委員會組織概況</t>
    </r>
  </si>
  <si>
    <t xml:space="preserve">  Table 10-3 Mediation Committee Organizational Profile</t>
  </si>
  <si>
    <t xml:space="preserve"> 表10-3 調解委員會組織概況（續完）</t>
  </si>
  <si>
    <r>
      <t xml:space="preserve">  Table 10-3 Mediation Committee Organizational Profile</t>
    </r>
    <r>
      <rPr>
        <sz val="13"/>
        <color indexed="8"/>
        <rFont val="細明體"/>
        <family val="3"/>
      </rPr>
      <t>（</t>
    </r>
    <r>
      <rPr>
        <sz val="13"/>
        <color indexed="8"/>
        <rFont val="Times New Roman"/>
        <family val="1"/>
      </rPr>
      <t>Cont.End</t>
    </r>
    <r>
      <rPr>
        <sz val="13"/>
        <color indexed="8"/>
        <rFont val="細明體"/>
        <family val="3"/>
      </rPr>
      <t>）</t>
    </r>
  </si>
  <si>
    <r>
      <t xml:space="preserve"> </t>
    </r>
    <r>
      <rPr>
        <sz val="10"/>
        <color indexed="8"/>
        <rFont val="標楷體"/>
        <family val="4"/>
      </rPr>
      <t>單位：人</t>
    </r>
  </si>
  <si>
    <t xml:space="preserve"> Unit: Person</t>
  </si>
  <si>
    <r>
      <t xml:space="preserve">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標楷體"/>
        <family val="4"/>
      </rPr>
      <t xml:space="preserve">別
</t>
    </r>
    <r>
      <rPr>
        <sz val="12"/>
        <color indexed="8"/>
        <rFont val="Times New Roman"/>
        <family val="1"/>
      </rPr>
      <t xml:space="preserve">Year </t>
    </r>
  </si>
  <si>
    <t>委員</t>
  </si>
  <si>
    <r>
      <t xml:space="preserve">性別 </t>
    </r>
    <r>
      <rPr>
        <sz val="8"/>
        <color indexed="8"/>
        <rFont val="標楷體"/>
        <family val="4"/>
      </rPr>
      <t xml:space="preserve"> </t>
    </r>
    <r>
      <rPr>
        <sz val="8"/>
        <color indexed="8"/>
        <rFont val="Times New Roman"/>
        <family val="1"/>
      </rPr>
      <t>Sex</t>
    </r>
  </si>
  <si>
    <t xml:space="preserve">年齡 </t>
  </si>
  <si>
    <t>Age</t>
  </si>
  <si>
    <r>
      <t>教育程度</t>
    </r>
    <r>
      <rPr>
        <sz val="8"/>
        <color indexed="8"/>
        <rFont val="標楷體"/>
        <family val="4"/>
      </rPr>
      <t xml:space="preserve">         </t>
    </r>
    <r>
      <rPr>
        <sz val="8"/>
        <color indexed="8"/>
        <rFont val="Times New Roman"/>
        <family val="1"/>
      </rPr>
      <t>Educational Attainment</t>
    </r>
  </si>
  <si>
    <r>
      <t xml:space="preserve">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標楷體"/>
        <family val="4"/>
      </rPr>
      <t xml:space="preserve">別
</t>
    </r>
    <r>
      <rPr>
        <sz val="12"/>
        <color indexed="8"/>
        <rFont val="Times New Roman"/>
        <family val="1"/>
      </rPr>
      <t xml:space="preserve">Year </t>
    </r>
  </si>
  <si>
    <r>
      <t>行業</t>
    </r>
    <r>
      <rPr>
        <sz val="10"/>
        <color indexed="8"/>
        <rFont val="Times New Roman"/>
        <family val="1"/>
      </rPr>
      <t xml:space="preserve">                       </t>
    </r>
    <r>
      <rPr>
        <sz val="10"/>
        <color indexed="8"/>
        <rFont val="標楷體"/>
        <family val="4"/>
      </rPr>
      <t xml:space="preserve">  </t>
    </r>
    <r>
      <rPr>
        <sz val="8"/>
        <color indexed="8"/>
        <rFont val="Times New Roman"/>
        <family val="1"/>
      </rPr>
      <t>Industry</t>
    </r>
  </si>
  <si>
    <t>服務公職            public servant</t>
  </si>
  <si>
    <r>
      <t xml:space="preserve">委員年資         </t>
    </r>
    <r>
      <rPr>
        <sz val="8"/>
        <color indexed="10"/>
        <rFont val="Times New Roman"/>
        <family val="1"/>
      </rPr>
      <t>Members of seniority</t>
    </r>
  </si>
  <si>
    <t>總人數</t>
  </si>
  <si>
    <t>男</t>
  </si>
  <si>
    <t>女</t>
  </si>
  <si>
    <t>未滿</t>
  </si>
  <si>
    <t>40-50</t>
  </si>
  <si>
    <t>50-60</t>
  </si>
  <si>
    <t>60歲</t>
  </si>
  <si>
    <t>大專</t>
  </si>
  <si>
    <t>高中</t>
  </si>
  <si>
    <t>國中</t>
  </si>
  <si>
    <t>國小</t>
  </si>
  <si>
    <t>農、林、</t>
  </si>
  <si>
    <t>製造業、水電、</t>
  </si>
  <si>
    <t>商業</t>
  </si>
  <si>
    <t>服務業</t>
  </si>
  <si>
    <t>現任民意</t>
  </si>
  <si>
    <t>曾任</t>
  </si>
  <si>
    <t>未曾任</t>
  </si>
  <si>
    <t>3-未滿</t>
  </si>
  <si>
    <t>6-未滿</t>
  </si>
  <si>
    <t>15年</t>
  </si>
  <si>
    <r>
      <t>40</t>
    </r>
    <r>
      <rPr>
        <sz val="8"/>
        <color indexed="8"/>
        <rFont val="標楷體"/>
        <family val="4"/>
      </rPr>
      <t>歲</t>
    </r>
  </si>
  <si>
    <t>歲未滿</t>
  </si>
  <si>
    <t>以上</t>
  </si>
  <si>
    <t>(職)</t>
  </si>
  <si>
    <t>漁、牧業</t>
  </si>
  <si>
    <t>燃氣業及營造業</t>
  </si>
  <si>
    <t>及其他</t>
  </si>
  <si>
    <t>代表</t>
  </si>
  <si>
    <t>公職</t>
  </si>
  <si>
    <t>3年</t>
  </si>
  <si>
    <t>6年</t>
  </si>
  <si>
    <t>15年</t>
  </si>
  <si>
    <t>以上</t>
  </si>
  <si>
    <t>Manufacturing、</t>
  </si>
  <si>
    <t xml:space="preserve">Service </t>
  </si>
  <si>
    <t>Committee</t>
  </si>
  <si>
    <t>Under</t>
  </si>
  <si>
    <t>40-under</t>
  </si>
  <si>
    <t>50-under</t>
  </si>
  <si>
    <t>Over</t>
  </si>
  <si>
    <t>Higher</t>
  </si>
  <si>
    <t>Junior</t>
  </si>
  <si>
    <r>
      <t>Forestry</t>
    </r>
    <r>
      <rPr>
        <sz val="8"/>
        <color indexed="8"/>
        <rFont val="細明體"/>
        <family val="3"/>
      </rPr>
      <t>、</t>
    </r>
  </si>
  <si>
    <t xml:space="preserve">Water &amp; electricity </t>
  </si>
  <si>
    <t>trade &amp;</t>
  </si>
  <si>
    <t>Incumbent</t>
  </si>
  <si>
    <t>Used to</t>
  </si>
  <si>
    <t>Never used</t>
  </si>
  <si>
    <t xml:space="preserve">Grand
</t>
  </si>
  <si>
    <t>40 years</t>
  </si>
  <si>
    <t>50 years</t>
  </si>
  <si>
    <t>60 years</t>
  </si>
  <si>
    <t>(Vocational)</t>
  </si>
  <si>
    <t>High</t>
  </si>
  <si>
    <t>Elementary</t>
  </si>
  <si>
    <r>
      <t>Fishery</t>
    </r>
    <r>
      <rPr>
        <sz val="8"/>
        <color indexed="8"/>
        <rFont val="細明體"/>
        <family val="3"/>
      </rPr>
      <t>、</t>
    </r>
  </si>
  <si>
    <r>
      <t>Supply</t>
    </r>
    <r>
      <rPr>
        <sz val="8"/>
        <color indexed="8"/>
        <rFont val="細明體"/>
        <family val="3"/>
      </rPr>
      <t>、</t>
    </r>
    <r>
      <rPr>
        <sz val="8"/>
        <color indexed="8"/>
        <rFont val="Times New Roman"/>
        <family val="1"/>
      </rPr>
      <t>Gas supply</t>
    </r>
    <r>
      <rPr>
        <sz val="8"/>
        <color indexed="8"/>
        <rFont val="細明體"/>
        <family val="3"/>
      </rPr>
      <t>、</t>
    </r>
  </si>
  <si>
    <t>other</t>
  </si>
  <si>
    <t>elected</t>
  </si>
  <si>
    <t>take on</t>
  </si>
  <si>
    <t>to take on</t>
  </si>
  <si>
    <t>Under</t>
  </si>
  <si>
    <t>4-under</t>
  </si>
  <si>
    <t>8-under</t>
  </si>
  <si>
    <t>Total</t>
  </si>
  <si>
    <t>Female</t>
  </si>
  <si>
    <t>of Age</t>
  </si>
  <si>
    <t>Education</t>
  </si>
  <si>
    <t>School</t>
  </si>
  <si>
    <t>Husbandry</t>
  </si>
  <si>
    <t>Construction</t>
  </si>
  <si>
    <t>commerce</t>
  </si>
  <si>
    <t xml:space="preserve">service </t>
  </si>
  <si>
    <t>representatives</t>
  </si>
  <si>
    <t>a public servant</t>
  </si>
  <si>
    <t>4 years</t>
  </si>
  <si>
    <t>8 years</t>
  </si>
  <si>
    <t>16 years</t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</si>
  <si>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92</t>
    </r>
    <r>
      <rPr>
        <sz val="11"/>
        <color indexed="10"/>
        <rFont val="標楷體"/>
        <family val="4"/>
      </rPr>
      <t>年</t>
    </r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</si>
  <si>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93</t>
    </r>
    <r>
      <rPr>
        <sz val="11"/>
        <color indexed="10"/>
        <rFont val="標楷體"/>
        <family val="4"/>
      </rPr>
      <t>年</t>
    </r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</si>
  <si>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94</t>
    </r>
    <r>
      <rPr>
        <sz val="11"/>
        <color indexed="10"/>
        <rFont val="標楷體"/>
        <family val="4"/>
      </rPr>
      <t>年</t>
    </r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</si>
  <si>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95</t>
    </r>
    <r>
      <rPr>
        <sz val="11"/>
        <color indexed="10"/>
        <rFont val="標楷體"/>
        <family val="4"/>
      </rPr>
      <t>年</t>
    </r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</si>
  <si>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96</t>
    </r>
    <r>
      <rPr>
        <sz val="11"/>
        <color indexed="10"/>
        <rFont val="標楷體"/>
        <family val="4"/>
      </rPr>
      <t>年</t>
    </r>
  </si>
  <si>
    <r>
      <rPr>
        <sz val="11"/>
        <color indexed="10"/>
        <rFont val="標楷體"/>
        <family val="4"/>
      </rPr>
      <t>民國</t>
    </r>
    <r>
      <rPr>
        <sz val="11"/>
        <color indexed="10"/>
        <rFont val="Times New Roman"/>
        <family val="1"/>
      </rPr>
      <t>97</t>
    </r>
    <r>
      <rPr>
        <sz val="11"/>
        <color indexed="10"/>
        <rFont val="標楷體"/>
        <family val="4"/>
      </rPr>
      <t>年</t>
    </r>
  </si>
  <si>
    <t>委員</t>
  </si>
  <si>
    <r>
      <t xml:space="preserve">性別 </t>
    </r>
    <r>
      <rPr>
        <sz val="8"/>
        <color indexed="8"/>
        <rFont val="標楷體"/>
        <family val="4"/>
      </rPr>
      <t xml:space="preserve"> </t>
    </r>
    <r>
      <rPr>
        <sz val="8"/>
        <color indexed="8"/>
        <rFont val="Times New Roman"/>
        <family val="1"/>
      </rPr>
      <t>Sex</t>
    </r>
  </si>
  <si>
    <r>
      <t xml:space="preserve">委員年資         </t>
    </r>
    <r>
      <rPr>
        <sz val="8"/>
        <color indexed="8"/>
        <rFont val="Times New Roman"/>
        <family val="1"/>
      </rPr>
      <t>Members of seniority</t>
    </r>
  </si>
  <si>
    <t>女</t>
  </si>
  <si>
    <t>4-未滿</t>
  </si>
  <si>
    <t>8-未滿</t>
  </si>
  <si>
    <t>16年</t>
  </si>
  <si>
    <r>
      <t>40</t>
    </r>
    <r>
      <rPr>
        <sz val="8"/>
        <color indexed="8"/>
        <rFont val="標楷體"/>
        <family val="4"/>
      </rPr>
      <t>歲</t>
    </r>
  </si>
  <si>
    <t>歲未滿</t>
  </si>
  <si>
    <t>以上</t>
  </si>
  <si>
    <t>(職)</t>
  </si>
  <si>
    <t>漁、牧業</t>
  </si>
  <si>
    <t>燃氣業及營造業</t>
  </si>
  <si>
    <t>及其他</t>
  </si>
  <si>
    <t>公職</t>
  </si>
  <si>
    <t>4年</t>
  </si>
  <si>
    <t>8年</t>
  </si>
  <si>
    <t>16年</t>
  </si>
  <si>
    <t>以上</t>
  </si>
  <si>
    <t>Manufacturing、</t>
  </si>
  <si>
    <t xml:space="preserve">Service </t>
  </si>
  <si>
    <t>Committee</t>
  </si>
  <si>
    <t>Used to take on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</si>
  <si>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</si>
  <si>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</si>
  <si>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 1-2 </t>
    </r>
    <r>
      <rPr>
        <sz val="14"/>
        <color indexed="8"/>
        <rFont val="標楷體"/>
        <family val="4"/>
      </rPr>
      <t>土地徵收面積</t>
    </r>
  </si>
  <si>
    <t>Table 1-2 Area of Land Purchased by Government</t>
  </si>
  <si>
    <r>
      <rPr>
        <sz val="10"/>
        <color indexed="8"/>
        <rFont val="標楷體"/>
        <family val="4"/>
      </rPr>
      <t>單位：公頃</t>
    </r>
  </si>
  <si>
    <t>Unit : Hectare</t>
  </si>
  <si>
    <r>
      <t xml:space="preserve">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 xml:space="preserve">底
</t>
    </r>
    <r>
      <rPr>
        <sz val="10"/>
        <color indexed="8"/>
        <rFont val="Times New Roman"/>
        <family val="1"/>
      </rPr>
      <t xml:space="preserve">  End of Year</t>
    </r>
  </si>
  <si>
    <t>民國100年底</t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</si>
  <si>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 2-2 </t>
    </r>
    <r>
      <rPr>
        <sz val="14"/>
        <color indexed="8"/>
        <rFont val="標楷體"/>
        <family val="4"/>
      </rPr>
      <t>戶籍動態登記</t>
    </r>
  </si>
  <si>
    <t>Table 2-2 Immigrants and Emigrants</t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</si>
  <si>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 2-2 </t>
    </r>
    <r>
      <rPr>
        <sz val="14"/>
        <color indexed="8"/>
        <rFont val="標楷體"/>
        <family val="4"/>
      </rPr>
      <t>戶籍動態登記（續一）</t>
    </r>
  </si>
  <si>
    <r>
      <t>Table 2-2 Immigrants and Emigrants</t>
    </r>
    <r>
      <rPr>
        <sz val="14"/>
        <color indexed="8"/>
        <rFont val="標楷體"/>
        <family val="4"/>
      </rPr>
      <t>（</t>
    </r>
    <r>
      <rPr>
        <sz val="14"/>
        <color indexed="8"/>
        <rFont val="Times New Roman"/>
        <family val="1"/>
      </rPr>
      <t>Cont.1</t>
    </r>
    <r>
      <rPr>
        <sz val="14"/>
        <color indexed="8"/>
        <rFont val="標楷體"/>
        <family val="4"/>
      </rPr>
      <t>）</t>
    </r>
  </si>
  <si>
    <r>
      <rPr>
        <sz val="10"/>
        <color indexed="8"/>
        <rFont val="標楷體"/>
        <family val="4"/>
      </rPr>
      <t>單位：人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</si>
  <si>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 xml:space="preserve">年及月別
</t>
    </r>
    <r>
      <rPr>
        <sz val="10"/>
        <color indexed="8"/>
        <rFont val="Times New Roman"/>
        <family val="1"/>
      </rPr>
      <t>Year &amp; Month</t>
    </r>
  </si>
  <si>
    <r>
      <rPr>
        <sz val="10"/>
        <color indexed="8"/>
        <rFont val="標楷體"/>
        <family val="4"/>
      </rPr>
      <t>遷入來源別</t>
    </r>
  </si>
  <si>
    <t>Immigrants by Sources</t>
  </si>
  <si>
    <r>
      <rPr>
        <sz val="10"/>
        <color indexed="8"/>
        <rFont val="標楷體"/>
        <family val="4"/>
      </rPr>
      <t>遷出目的別</t>
    </r>
    <r>
      <rPr>
        <sz val="10"/>
        <color indexed="8"/>
        <rFont val="Times New Roman"/>
        <family val="1"/>
      </rPr>
      <t xml:space="preserve">  </t>
    </r>
  </si>
  <si>
    <t>Emigrants by destinations</t>
  </si>
  <si>
    <r>
      <rPr>
        <sz val="10"/>
        <color indexed="8"/>
        <rFont val="標楷體"/>
        <family val="4"/>
      </rPr>
      <t>合計</t>
    </r>
  </si>
  <si>
    <t>自外國</t>
  </si>
  <si>
    <r>
      <rPr>
        <sz val="10"/>
        <color indexed="8"/>
        <rFont val="標楷體"/>
        <family val="4"/>
      </rPr>
      <t>自他省市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>)
From Other Provinces(Cities)</t>
    </r>
  </si>
  <si>
    <t>自本省他縣(市)</t>
  </si>
  <si>
    <t>自本市他區</t>
  </si>
  <si>
    <t>初設戶籍</t>
  </si>
  <si>
    <t>其他</t>
  </si>
  <si>
    <t>往外國</t>
  </si>
  <si>
    <r>
      <rPr>
        <sz val="10"/>
        <color indexed="8"/>
        <rFont val="標楷體"/>
        <family val="4"/>
      </rPr>
      <t>往他省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)
</t>
    </r>
    <r>
      <rPr>
        <sz val="8"/>
        <color indexed="8"/>
        <rFont val="Times New Roman"/>
        <family val="1"/>
      </rPr>
      <t>To Other Provinces(Cities)</t>
    </r>
  </si>
  <si>
    <t>往本省他縣(市)</t>
  </si>
  <si>
    <t>往本市他區</t>
  </si>
  <si>
    <t>廢止戶籍</t>
  </si>
  <si>
    <t>Total</t>
  </si>
  <si>
    <t>From Foreign Countries</t>
  </si>
  <si>
    <r>
      <rPr>
        <sz val="10"/>
        <color indexed="8"/>
        <rFont val="標楷體"/>
        <family val="4"/>
      </rPr>
      <t>新北市</t>
    </r>
  </si>
  <si>
    <r>
      <rPr>
        <sz val="10"/>
        <color indexed="8"/>
        <rFont val="標楷體"/>
        <family val="4"/>
      </rPr>
      <t>臺北市</t>
    </r>
  </si>
  <si>
    <r>
      <t xml:space="preserve">  </t>
    </r>
    <r>
      <rPr>
        <sz val="10"/>
        <color indexed="8"/>
        <rFont val="標楷體"/>
        <family val="4"/>
      </rPr>
      <t>臺南市</t>
    </r>
  </si>
  <si>
    <r>
      <rPr>
        <sz val="10"/>
        <color indexed="8"/>
        <rFont val="標楷體"/>
        <family val="4"/>
      </rPr>
      <t>高雄市</t>
    </r>
  </si>
  <si>
    <r>
      <rPr>
        <sz val="10"/>
        <color indexed="8"/>
        <rFont val="標楷體"/>
        <family val="4"/>
      </rPr>
      <t>台灣省</t>
    </r>
  </si>
  <si>
    <r>
      <rPr>
        <sz val="10"/>
        <color indexed="8"/>
        <rFont val="標楷體"/>
        <family val="4"/>
      </rPr>
      <t>福建省</t>
    </r>
  </si>
  <si>
    <r>
      <rPr>
        <sz val="10"/>
        <color indexed="8"/>
        <rFont val="標楷體"/>
        <family val="4"/>
      </rPr>
      <t>其他省市</t>
    </r>
  </si>
  <si>
    <t>Total</t>
  </si>
  <si>
    <t>To Foreign Countries</t>
  </si>
  <si>
    <t>New Taipei City</t>
  </si>
  <si>
    <t>Taipei City</t>
  </si>
  <si>
    <t>Tainan City</t>
  </si>
  <si>
    <t>Kaohsiung City</t>
  </si>
  <si>
    <t>Taiwan Province</t>
  </si>
  <si>
    <t xml:space="preserve">Fuchien Province </t>
  </si>
  <si>
    <t>Other Provinces or Cities</t>
  </si>
  <si>
    <t>From Other County &amp; City of Taiwan Province</t>
  </si>
  <si>
    <t>Among District</t>
  </si>
  <si>
    <t>First Reg.</t>
  </si>
  <si>
    <t>Others</t>
  </si>
  <si>
    <t>二和</t>
  </si>
  <si>
    <t>三和</t>
  </si>
  <si>
    <t>上雅</t>
  </si>
  <si>
    <t>上楓</t>
  </si>
  <si>
    <t>大雅</t>
  </si>
  <si>
    <t>大楓</t>
  </si>
  <si>
    <t>六寶</t>
  </si>
  <si>
    <t>文雅</t>
  </si>
  <si>
    <t>四德</t>
  </si>
  <si>
    <t>西寶</t>
  </si>
  <si>
    <t>秀山</t>
  </si>
  <si>
    <t>忠義</t>
  </si>
  <si>
    <t>員林</t>
  </si>
  <si>
    <t>雅楓</t>
  </si>
  <si>
    <t>橫山</t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</si>
  <si>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</si>
  <si>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標楷體"/>
        <family val="4"/>
      </rPr>
      <t>里</t>
    </r>
  </si>
  <si>
    <r>
      <rPr>
        <sz val="10"/>
        <color indexed="8"/>
        <rFont val="標楷體"/>
        <family val="4"/>
      </rPr>
      <t>里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</si>
  <si>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 xml:space="preserve">別
</t>
    </r>
  </si>
  <si>
    <t>資料來源：行政院農委會。</t>
  </si>
  <si>
    <r>
      <rPr>
        <sz val="10"/>
        <color indexed="8"/>
        <rFont val="標楷體"/>
        <family val="4"/>
      </rPr>
      <t>資料來源：本所</t>
    </r>
    <r>
      <rPr>
        <sz val="10"/>
        <color indexed="8"/>
        <rFont val="標楷體"/>
        <family val="4"/>
      </rPr>
      <t>民政課。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</si>
  <si>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資料來源：本所民政課。</t>
    </r>
    <r>
      <rPr>
        <sz val="10"/>
        <color indexed="8"/>
        <rFont val="Times New Roman"/>
        <family val="1"/>
      </rPr>
      <t xml:space="preserve"> </t>
    </r>
  </si>
  <si>
    <t>Source :  Civil Affairs Section</t>
  </si>
  <si>
    <t>Source : Civil Affairs Section</t>
  </si>
  <si>
    <t>Source : Civil Affairs Section</t>
  </si>
  <si>
    <t>備     註：91-99年資料包含清潔隊、圖書館、托兒所、市場。</t>
  </si>
  <si>
    <t>資料來源：市府農業局。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</si>
  <si>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Taichung City Agriculture Bureau.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</si>
  <si>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Council of Agriculture, Executive Yuan.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</si>
  <si>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Council of Agriculture, Executive Yuan.</t>
    </r>
  </si>
  <si>
    <t>Agriculture Section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</si>
  <si>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Agriculture Section class</t>
    </r>
  </si>
  <si>
    <t>資料來源：本所農業課。</t>
  </si>
  <si>
    <r>
      <t>Source</t>
    </r>
    <r>
      <rPr>
        <sz val="10"/>
        <color indexed="8"/>
        <rFont val="細明體"/>
        <family val="3"/>
      </rPr>
      <t>：</t>
    </r>
    <r>
      <rPr>
        <sz val="10"/>
        <color indexed="8"/>
        <rFont val="Times New Roman"/>
        <family val="1"/>
      </rPr>
      <t>Taiwan Water Corporation.</t>
    </r>
  </si>
  <si>
    <t>Unit:N.T.1,000</t>
  </si>
  <si>
    <r>
      <rPr>
        <sz val="10"/>
        <rFont val="標楷體"/>
        <family val="4"/>
      </rPr>
      <t>資料來源：本所社會課。</t>
    </r>
  </si>
  <si>
    <t xml:space="preserve"> Source :The social class</t>
  </si>
  <si>
    <t>Grand Total</t>
  </si>
  <si>
    <t>Dentist</t>
  </si>
  <si>
    <t>Dental    Assistant</t>
  </si>
  <si>
    <t>Psychiatric</t>
  </si>
  <si>
    <t>總計</t>
  </si>
  <si>
    <t>資料來源：雅潭地政事務所。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</si>
  <si>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Ya Tan  Land Office</t>
    </r>
  </si>
  <si>
    <r>
      <rPr>
        <sz val="10"/>
        <color indexed="8"/>
        <rFont val="標楷體"/>
        <family val="4"/>
      </rPr>
      <t>資料來源：雅潭地政事務所。</t>
    </r>
    <r>
      <rPr>
        <sz val="10"/>
        <color indexed="8"/>
        <rFont val="Times New Roman"/>
        <family val="1"/>
      </rPr>
      <t xml:space="preserve"> </t>
    </r>
  </si>
  <si>
    <t xml:space="preserve"> Source :  Ya Tan  Land Office</t>
  </si>
  <si>
    <t>Source : Ya Tan  Land Office</t>
  </si>
  <si>
    <t>資料來源：大雅戶政事務所。</t>
  </si>
  <si>
    <t>資料來源：大雅戶政事務所。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</si>
  <si>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Daya  Household Registration Office</t>
    </r>
    <r>
      <rPr>
        <sz val="10"/>
        <rFont val="標楷體"/>
        <family val="4"/>
      </rPr>
      <t>。</t>
    </r>
  </si>
  <si>
    <r>
      <t>Source</t>
    </r>
    <r>
      <rPr>
        <sz val="10"/>
        <color indexed="8"/>
        <rFont val="細明體"/>
        <family val="3"/>
      </rPr>
      <t>：</t>
    </r>
    <r>
      <rPr>
        <sz val="10"/>
        <color indexed="8"/>
        <rFont val="Times New Roman"/>
        <family val="1"/>
      </rPr>
      <t>Daya  Household Registration Office</t>
    </r>
    <r>
      <rPr>
        <sz val="10"/>
        <color indexed="8"/>
        <rFont val="細明體"/>
        <family val="3"/>
      </rPr>
      <t>。</t>
    </r>
  </si>
  <si>
    <r>
      <t>區長</t>
    </r>
    <r>
      <rPr>
        <sz val="12"/>
        <rFont val="細明體"/>
        <family val="3"/>
      </rPr>
      <t xml:space="preserve">
</t>
    </r>
    <r>
      <rPr>
        <sz val="12"/>
        <rFont val="標楷體"/>
        <family val="4"/>
      </rPr>
      <t>Supervisor</t>
    </r>
  </si>
  <si>
    <r>
      <t>主任秘書</t>
    </r>
    <r>
      <rPr>
        <sz val="12"/>
        <rFont val="細明體"/>
        <family val="3"/>
      </rPr>
      <t xml:space="preserve">
</t>
    </r>
    <r>
      <rPr>
        <sz val="12"/>
        <rFont val="標楷體"/>
        <family val="4"/>
      </rPr>
      <t>Chief Secretary</t>
    </r>
  </si>
  <si>
    <t>Civil Service Ethics Office</t>
  </si>
  <si>
    <t>Public Utilities and Construction  Section</t>
  </si>
  <si>
    <t>Table 3-2 Total Personnel of Daya  District Office</t>
  </si>
  <si>
    <t>Table 3-1  Daya District Office Administrative Organization</t>
  </si>
  <si>
    <t xml:space="preserve">7-1  The Condition of Junior High School  in Daya  District </t>
  </si>
  <si>
    <t xml:space="preserve">7-2  The Condition of Elementary School in Daya  District </t>
  </si>
  <si>
    <t>7-2  The Condition of Elementary School in Daya  District (Cont.End)</t>
  </si>
  <si>
    <t>Source : Department of Health, Executive Yuan.</t>
  </si>
  <si>
    <t>Source :Department of Health, Executive Yuan.</t>
  </si>
  <si>
    <t>Source : Department of Health, Executive Yuan.</t>
  </si>
  <si>
    <t>資料來源：行政院衛生署。</t>
  </si>
  <si>
    <t>資料來源：行政院衛生署。</t>
  </si>
  <si>
    <t>3 years</t>
  </si>
  <si>
    <t>3-under</t>
  </si>
  <si>
    <t>6 years</t>
  </si>
  <si>
    <t>6-under</t>
  </si>
  <si>
    <t>15 years</t>
  </si>
  <si>
    <r>
      <rPr>
        <sz val="10"/>
        <rFont val="標楷體"/>
        <family val="4"/>
      </rPr>
      <t>資料來源：人事室</t>
    </r>
  </si>
  <si>
    <t>Source : Personnel Office</t>
  </si>
  <si>
    <r>
      <t>附註：【─】實線表示直屬單位</t>
    </r>
    <r>
      <rPr>
        <sz val="10"/>
        <rFont val="新細明體"/>
        <family val="1"/>
      </rPr>
      <t>，</t>
    </r>
    <r>
      <rPr>
        <sz val="10"/>
        <rFont val="標楷體"/>
        <family val="4"/>
      </rPr>
      <t>【…】虛線表示附屬單位</t>
    </r>
    <r>
      <rPr>
        <sz val="10"/>
        <rFont val="新細明體"/>
        <family val="1"/>
      </rPr>
      <t>。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</si>
  <si>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Daya  Household Registration Office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</si>
  <si>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Daya  Household Registration Office</t>
    </r>
  </si>
  <si>
    <r>
      <t xml:space="preserve">  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田</t>
    </r>
    <r>
      <rPr>
        <sz val="12"/>
        <rFont val="Times New Roman"/>
        <family val="1"/>
      </rPr>
      <t xml:space="preserve">                                           </t>
    </r>
  </si>
  <si>
    <t xml:space="preserve"> Paddy  Field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</si>
  <si>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 </t>
    </r>
  </si>
  <si>
    <r>
      <rPr>
        <sz val="8"/>
        <rFont val="Times New Roman"/>
        <family val="1"/>
      </rPr>
      <t xml:space="preserve">    </t>
    </r>
    <r>
      <rPr>
        <sz val="10"/>
        <rFont val="標楷體"/>
        <family val="4"/>
      </rPr>
      <t xml:space="preserve">賠償收入
</t>
    </r>
    <r>
      <rPr>
        <sz val="8"/>
        <rFont val="Times New Roman"/>
        <family val="1"/>
      </rPr>
      <t xml:space="preserve">    Indemnities</t>
    </r>
  </si>
  <si>
    <r>
      <rPr>
        <sz val="8"/>
        <rFont val="Times New Roman"/>
        <family val="1"/>
      </rPr>
      <t xml:space="preserve">         </t>
    </r>
    <r>
      <rPr>
        <sz val="10"/>
        <rFont val="標楷體"/>
        <family val="4"/>
      </rPr>
      <t xml:space="preserve">一般賠償收入
</t>
    </r>
    <r>
      <rPr>
        <sz val="8"/>
        <rFont val="Times New Roman"/>
        <family val="1"/>
      </rPr>
      <t xml:space="preserve">          General Indemnities</t>
    </r>
  </si>
  <si>
    <r>
      <rPr>
        <sz val="8"/>
        <rFont val="Times New Roman"/>
        <family val="1"/>
      </rPr>
      <t xml:space="preserve">    </t>
    </r>
    <r>
      <rPr>
        <sz val="10"/>
        <rFont val="標楷體"/>
        <family val="4"/>
      </rPr>
      <t xml:space="preserve">行政規費收入
</t>
    </r>
    <r>
      <rPr>
        <sz val="8"/>
        <rFont val="Times New Roman"/>
        <family val="1"/>
      </rPr>
      <t xml:space="preserve">    Administrative Fees</t>
    </r>
  </si>
  <si>
    <r>
      <rPr>
        <sz val="8"/>
        <rFont val="Times New Roman"/>
        <family val="1"/>
      </rPr>
      <t xml:space="preserve">         </t>
    </r>
    <r>
      <rPr>
        <sz val="10"/>
        <rFont val="標楷體"/>
        <family val="4"/>
      </rPr>
      <t xml:space="preserve">證照費
</t>
    </r>
    <r>
      <rPr>
        <sz val="8"/>
        <rFont val="Times New Roman"/>
        <family val="1"/>
      </rPr>
      <t xml:space="preserve">         Licenses Issued</t>
    </r>
  </si>
  <si>
    <r>
      <rPr>
        <sz val="8"/>
        <rFont val="Times New Roman"/>
        <family val="1"/>
      </rPr>
      <t xml:space="preserve">   </t>
    </r>
    <r>
      <rPr>
        <sz val="10"/>
        <rFont val="標楷體"/>
        <family val="4"/>
      </rPr>
      <t xml:space="preserve">使用規費收入
</t>
    </r>
    <r>
      <rPr>
        <sz val="8"/>
        <rFont val="Times New Roman"/>
        <family val="1"/>
      </rPr>
      <t xml:space="preserve">   Use Fees</t>
    </r>
  </si>
  <si>
    <r>
      <rPr>
        <sz val="8"/>
        <rFont val="Times New Roman"/>
        <family val="1"/>
      </rPr>
      <t xml:space="preserve">       </t>
    </r>
    <r>
      <rPr>
        <sz val="10"/>
        <rFont val="標楷體"/>
        <family val="4"/>
      </rPr>
      <t xml:space="preserve">資料使用費
</t>
    </r>
    <r>
      <rPr>
        <sz val="8"/>
        <rFont val="Times New Roman"/>
        <family val="1"/>
      </rPr>
      <t xml:space="preserve">       for Data Use</t>
    </r>
  </si>
  <si>
    <r>
      <rPr>
        <sz val="8"/>
        <rFont val="Times New Roman"/>
        <family val="1"/>
      </rPr>
      <t xml:space="preserve">      </t>
    </r>
    <r>
      <rPr>
        <sz val="10"/>
        <rFont val="標楷體"/>
        <family val="4"/>
      </rPr>
      <t xml:space="preserve">場地設施使用費
</t>
    </r>
    <r>
      <rPr>
        <sz val="8"/>
        <rFont val="Times New Roman"/>
        <family val="1"/>
      </rPr>
      <t xml:space="preserve">       for Facillities Use</t>
    </r>
  </si>
  <si>
    <r>
      <rPr>
        <sz val="8"/>
        <rFont val="Times New Roman"/>
        <family val="1"/>
      </rPr>
      <t xml:space="preserve">    </t>
    </r>
    <r>
      <rPr>
        <sz val="10"/>
        <rFont val="標楷體"/>
        <family val="4"/>
      </rPr>
      <t xml:space="preserve">財產孳息
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Interest Derived from Prop.</t>
    </r>
  </si>
  <si>
    <r>
      <rPr>
        <sz val="8"/>
        <rFont val="Times New Roman"/>
        <family val="1"/>
      </rPr>
      <t xml:space="preserve">        </t>
    </r>
    <r>
      <rPr>
        <sz val="10"/>
        <rFont val="標楷體"/>
        <family val="4"/>
      </rPr>
      <t xml:space="preserve">利息收入
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Interest income</t>
    </r>
  </si>
  <si>
    <r>
      <rPr>
        <sz val="8"/>
        <rFont val="Times New Roman"/>
        <family val="1"/>
      </rPr>
      <t xml:space="preserve">        </t>
    </r>
    <r>
      <rPr>
        <sz val="10"/>
        <rFont val="標楷體"/>
        <family val="4"/>
      </rPr>
      <t xml:space="preserve">租金收入
</t>
    </r>
    <r>
      <rPr>
        <sz val="8"/>
        <rFont val="Times New Roman"/>
        <family val="1"/>
      </rPr>
      <t xml:space="preserve">        Rental income</t>
    </r>
  </si>
  <si>
    <r>
      <rPr>
        <sz val="8"/>
        <rFont val="Times New Roman"/>
        <family val="1"/>
      </rPr>
      <t xml:space="preserve">   </t>
    </r>
    <r>
      <rPr>
        <sz val="10"/>
        <rFont val="標楷體"/>
        <family val="4"/>
      </rPr>
      <t xml:space="preserve">廢舊物資售價
</t>
    </r>
    <r>
      <rPr>
        <sz val="8"/>
        <rFont val="Times New Roman"/>
        <family val="1"/>
      </rPr>
      <t xml:space="preserve">   Disposition</t>
    </r>
  </si>
  <si>
    <r>
      <rPr>
        <sz val="8"/>
        <rFont val="Times New Roman"/>
        <family val="1"/>
      </rPr>
      <t xml:space="preserve">       </t>
    </r>
    <r>
      <rPr>
        <sz val="10"/>
        <rFont val="標楷體"/>
        <family val="4"/>
      </rPr>
      <t xml:space="preserve">廢舊物資售價
</t>
    </r>
    <r>
      <rPr>
        <sz val="8"/>
        <rFont val="Times New Roman"/>
        <family val="1"/>
      </rPr>
      <t xml:space="preserve">       Disposition</t>
    </r>
  </si>
  <si>
    <r>
      <t xml:space="preserve">    </t>
    </r>
    <r>
      <rPr>
        <sz val="10"/>
        <rFont val="標楷體"/>
        <family val="4"/>
      </rPr>
      <t xml:space="preserve">上級政府補助收入
</t>
    </r>
    <r>
      <rPr>
        <sz val="10"/>
        <rFont val="Times New Roman"/>
        <family val="1"/>
      </rPr>
      <t xml:space="preserve">    Higher levels of  government grant income</t>
    </r>
  </si>
  <si>
    <r>
      <t xml:space="preserve">    </t>
    </r>
    <r>
      <rPr>
        <sz val="10"/>
        <rFont val="標楷體"/>
        <family val="4"/>
      </rPr>
      <t xml:space="preserve">捐獻收入
</t>
    </r>
    <r>
      <rPr>
        <sz val="10"/>
        <rFont val="Times New Roman"/>
        <family val="1"/>
      </rPr>
      <t xml:space="preserve">    Donated income</t>
    </r>
  </si>
  <si>
    <r>
      <rPr>
        <sz val="8"/>
        <rFont val="Times New Roman"/>
        <family val="1"/>
      </rPr>
      <t xml:space="preserve">   </t>
    </r>
    <r>
      <rPr>
        <sz val="10"/>
        <rFont val="標楷體"/>
        <family val="4"/>
      </rPr>
      <t xml:space="preserve">雜項收入
</t>
    </r>
    <r>
      <rPr>
        <sz val="8"/>
        <rFont val="Times New Roman"/>
        <family val="1"/>
      </rPr>
      <t xml:space="preserve">   Miscellaneous</t>
    </r>
  </si>
  <si>
    <r>
      <rPr>
        <sz val="8"/>
        <rFont val="Times New Roman"/>
        <family val="1"/>
      </rPr>
      <t xml:space="preserve">       </t>
    </r>
    <r>
      <rPr>
        <sz val="10"/>
        <rFont val="標楷體"/>
        <family val="4"/>
      </rPr>
      <t xml:space="preserve">收回以前年度歲出
</t>
    </r>
    <r>
      <rPr>
        <sz val="8"/>
        <rFont val="Times New Roman"/>
        <family val="1"/>
      </rPr>
      <t xml:space="preserve">       Recover the previous fiscal years</t>
    </r>
  </si>
  <si>
    <r>
      <rPr>
        <sz val="8"/>
        <rFont val="Times New Roman"/>
        <family val="1"/>
      </rPr>
      <t xml:space="preserve">      </t>
    </r>
    <r>
      <rPr>
        <sz val="10"/>
        <rFont val="標楷體"/>
        <family val="4"/>
      </rPr>
      <t xml:space="preserve">其他雜項收入
</t>
    </r>
    <r>
      <rPr>
        <sz val="8"/>
        <rFont val="Times New Roman"/>
        <family val="1"/>
      </rPr>
      <t xml:space="preserve">      Other Miscellaneous</t>
    </r>
  </si>
  <si>
    <r>
      <t xml:space="preserve">   </t>
    </r>
    <r>
      <rPr>
        <sz val="10"/>
        <rFont val="標楷體"/>
        <family val="4"/>
      </rPr>
      <t>經常門合計</t>
    </r>
    <r>
      <rPr>
        <sz val="11"/>
        <rFont val="Times New Roman"/>
        <family val="1"/>
      </rPr>
      <t xml:space="preserve">
   </t>
    </r>
    <r>
      <rPr>
        <sz val="9"/>
        <rFont val="Times New Roman"/>
        <family val="1"/>
      </rPr>
      <t>Subtotal of Current</t>
    </r>
  </si>
  <si>
    <r>
      <t xml:space="preserve">   </t>
    </r>
    <r>
      <rPr>
        <sz val="10"/>
        <rFont val="標楷體"/>
        <family val="4"/>
      </rPr>
      <t xml:space="preserve">一般行政
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General Admin. Affairs</t>
    </r>
  </si>
  <si>
    <r>
      <t xml:space="preserve">        </t>
    </r>
    <r>
      <rPr>
        <sz val="10"/>
        <rFont val="標楷體"/>
        <family val="4"/>
      </rPr>
      <t xml:space="preserve">行政管理
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>Admin. Management</t>
    </r>
  </si>
  <si>
    <r>
      <t xml:space="preserve">   </t>
    </r>
    <r>
      <rPr>
        <sz val="10"/>
        <rFont val="標楷體"/>
        <family val="4"/>
      </rPr>
      <t xml:space="preserve">區公所業務
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District Office Affairs</t>
    </r>
  </si>
  <si>
    <r>
      <t xml:space="preserve">       </t>
    </r>
    <r>
      <rPr>
        <sz val="10"/>
        <rFont val="標楷體"/>
        <family val="4"/>
      </rPr>
      <t xml:space="preserve">民政業務
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>Civil Affairs</t>
    </r>
  </si>
  <si>
    <r>
      <t xml:space="preserve">       </t>
    </r>
    <r>
      <rPr>
        <sz val="10"/>
        <rFont val="標楷體"/>
        <family val="4"/>
      </rPr>
      <t xml:space="preserve">經建業務
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Economic &amp; Construction
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>Affairs</t>
    </r>
  </si>
  <si>
    <r>
      <t xml:space="preserve">   農林管理業務
   </t>
    </r>
    <r>
      <rPr>
        <sz val="9"/>
        <rFont val="Times New Roman"/>
        <family val="1"/>
      </rPr>
      <t>Agriculture, forestry and 
       management business</t>
    </r>
  </si>
  <si>
    <r>
      <t xml:space="preserve">   </t>
    </r>
    <r>
      <rPr>
        <sz val="10"/>
        <rFont val="標楷體"/>
        <family val="4"/>
      </rPr>
      <t xml:space="preserve">一般建築及設備
</t>
    </r>
    <r>
      <rPr>
        <sz val="10"/>
        <rFont val="Times New Roman"/>
        <family val="1"/>
      </rPr>
      <t xml:space="preserve">   </t>
    </r>
    <r>
      <rPr>
        <sz val="7.5"/>
        <rFont val="Times New Roman"/>
        <family val="1"/>
      </rPr>
      <t>General Building &amp; Equipment</t>
    </r>
  </si>
  <si>
    <r>
      <t xml:space="preserve">       </t>
    </r>
    <r>
      <rPr>
        <sz val="10"/>
        <rFont val="標楷體"/>
        <family val="4"/>
      </rPr>
      <t xml:space="preserve">一般建築及設備
</t>
    </r>
    <r>
      <rPr>
        <sz val="10"/>
        <rFont val="Times New Roman"/>
        <family val="1"/>
      </rPr>
      <t xml:space="preserve">     </t>
    </r>
    <r>
      <rPr>
        <sz val="8"/>
        <rFont val="Times New Roman"/>
        <family val="1"/>
      </rPr>
      <t>General Building &amp;     Equipment</t>
    </r>
  </si>
  <si>
    <r>
      <t xml:space="preserve">      </t>
    </r>
    <r>
      <rPr>
        <sz val="10"/>
        <rFont val="標楷體"/>
        <family val="4"/>
      </rPr>
      <t xml:space="preserve">人文業務
</t>
    </r>
    <r>
      <rPr>
        <sz val="10"/>
        <rFont val="Times New Roman"/>
        <family val="1"/>
      </rPr>
      <t xml:space="preserve">      </t>
    </r>
    <r>
      <rPr>
        <sz val="8"/>
        <rFont val="Times New Roman"/>
        <family val="1"/>
      </rPr>
      <t>Humanities Affaris</t>
    </r>
  </si>
  <si>
    <t>Personnel Office</t>
  </si>
  <si>
    <t>Civil Affairs Section</t>
  </si>
  <si>
    <t>Source :  Civil Affairs Section</t>
  </si>
  <si>
    <t xml:space="preserve">中醫師
</t>
  </si>
  <si>
    <r>
      <rPr>
        <sz val="10"/>
        <rFont val="標楷體"/>
        <family val="4"/>
      </rP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公頃</t>
    </r>
  </si>
  <si>
    <r>
      <rPr>
        <sz val="10"/>
        <rFont val="標楷體"/>
        <family val="4"/>
      </rPr>
      <t>年底別</t>
    </r>
    <r>
      <rPr>
        <sz val="10"/>
        <rFont val="Times New Roman"/>
        <family val="1"/>
      </rPr>
      <t xml:space="preserve">                       </t>
    </r>
  </si>
  <si>
    <r>
      <rPr>
        <sz val="10"/>
        <rFont val="標楷體"/>
        <family val="4"/>
      </rPr>
      <t>公私有別</t>
    </r>
  </si>
  <si>
    <t>Total</t>
  </si>
  <si>
    <t>Farming and Pasturable Land</t>
  </si>
  <si>
    <t>Forestry Land</t>
  </si>
  <si>
    <t xml:space="preserve">Land for Fish Culture </t>
  </si>
  <si>
    <t xml:space="preserve">Land for Salt Industry </t>
  </si>
  <si>
    <t xml:space="preserve">Land for Mine Indutry </t>
  </si>
  <si>
    <t>Land for Irrigation &amp; Drainage</t>
  </si>
  <si>
    <t>Others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</si>
  <si>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</si>
  <si>
    <t>End of 2003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</si>
  <si>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年底</t>
    </r>
  </si>
  <si>
    <t>End of 2004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</si>
  <si>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</si>
  <si>
    <t>End of 2005</t>
  </si>
  <si>
    <t>丁種建築用地</t>
  </si>
  <si>
    <r>
      <rPr>
        <sz val="10"/>
        <rFont val="標楷體"/>
        <family val="4"/>
      </rPr>
      <t>非</t>
    </r>
    <r>
      <rPr>
        <sz val="10"/>
        <rFont val="標楷體"/>
        <family val="4"/>
      </rPr>
      <t>都</t>
    </r>
    <r>
      <rPr>
        <sz val="10"/>
        <rFont val="標楷體"/>
        <family val="4"/>
      </rPr>
      <t>市</t>
    </r>
    <r>
      <rPr>
        <sz val="10"/>
        <rFont val="標楷體"/>
        <family val="4"/>
      </rPr>
      <t>土</t>
    </r>
    <r>
      <rPr>
        <sz val="10"/>
        <rFont val="標楷體"/>
        <family val="4"/>
      </rPr>
      <t>地</t>
    </r>
  </si>
  <si>
    <t xml:space="preserve">Non-Urban Land </t>
  </si>
  <si>
    <t>暫未編定用地</t>
  </si>
  <si>
    <t>都市土地</t>
  </si>
  <si>
    <t>Grand Total</t>
  </si>
  <si>
    <r>
      <rPr>
        <sz val="10"/>
        <rFont val="標楷體"/>
        <family val="4"/>
      </rPr>
      <t>公私共有</t>
    </r>
    <r>
      <rPr>
        <sz val="10"/>
        <rFont val="Times New Roman"/>
        <family val="1"/>
      </rPr>
      <t xml:space="preserve"> Both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</si>
  <si>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Times New Roman"/>
        <family val="1"/>
      </rPr>
      <t xml:space="preserve">  Total</t>
    </r>
  </si>
  <si>
    <r>
      <rPr>
        <sz val="10"/>
        <color indexed="8"/>
        <rFont val="標楷體"/>
        <family val="4"/>
      </rPr>
      <t>公有</t>
    </r>
    <r>
      <rPr>
        <sz val="10"/>
        <color indexed="8"/>
        <rFont val="Times New Roman"/>
        <family val="1"/>
      </rPr>
      <t xml:space="preserve">  Public</t>
    </r>
  </si>
  <si>
    <r>
      <rPr>
        <sz val="10"/>
        <color indexed="8"/>
        <rFont val="標楷體"/>
        <family val="4"/>
      </rPr>
      <t>私有</t>
    </r>
    <r>
      <rPr>
        <sz val="10"/>
        <color indexed="8"/>
        <rFont val="Times New Roman"/>
        <family val="1"/>
      </rPr>
      <t xml:space="preserve">  Private</t>
    </r>
  </si>
  <si>
    <r>
      <rPr>
        <sz val="10"/>
        <rFont val="標楷體"/>
        <family val="4"/>
      </rPr>
      <t>公私共有</t>
    </r>
    <r>
      <rPr>
        <sz val="10"/>
        <rFont val="Times New Roman"/>
        <family val="1"/>
      </rPr>
      <t xml:space="preserve"> Both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</si>
  <si>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Times New Roman"/>
        <family val="1"/>
      </rPr>
      <t xml:space="preserve">  Total</t>
    </r>
  </si>
  <si>
    <r>
      <rPr>
        <sz val="10"/>
        <color indexed="8"/>
        <rFont val="標楷體"/>
        <family val="4"/>
      </rPr>
      <t>公有</t>
    </r>
    <r>
      <rPr>
        <sz val="10"/>
        <color indexed="8"/>
        <rFont val="Times New Roman"/>
        <family val="1"/>
      </rPr>
      <t xml:space="preserve">  Public</t>
    </r>
  </si>
  <si>
    <r>
      <rPr>
        <sz val="10"/>
        <color indexed="8"/>
        <rFont val="標楷體"/>
        <family val="4"/>
      </rPr>
      <t>私有</t>
    </r>
    <r>
      <rPr>
        <sz val="10"/>
        <color indexed="8"/>
        <rFont val="Times New Roman"/>
        <family val="1"/>
      </rPr>
      <t xml:space="preserve">  Private</t>
    </r>
  </si>
  <si>
    <t>Land for Kiln Industry</t>
  </si>
  <si>
    <t>Land for Kiln Industry</t>
  </si>
  <si>
    <t>Communication and Transportation Land</t>
  </si>
  <si>
    <t>Communication and Transportation Land</t>
  </si>
  <si>
    <t>Land for 
Recreational use</t>
  </si>
  <si>
    <t>Land for Historical Preservation</t>
  </si>
  <si>
    <t>Land for Ecological Conservation</t>
  </si>
  <si>
    <t>Land for Protection &amp; Conservation</t>
  </si>
  <si>
    <t>Cementery Land</t>
  </si>
  <si>
    <t>Land for Sepcial Enterprise</t>
  </si>
  <si>
    <t>Not-Specified</t>
  </si>
  <si>
    <t xml:space="preserve">               Unit:Hectare</t>
  </si>
  <si>
    <t>Total</t>
  </si>
  <si>
    <t>Others</t>
  </si>
  <si>
    <t>End of 2006</t>
  </si>
  <si>
    <r>
      <rPr>
        <sz val="10"/>
        <rFont val="標楷體"/>
        <family val="4"/>
      </rP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公頃</t>
    </r>
  </si>
  <si>
    <r>
      <rPr>
        <sz val="10"/>
        <rFont val="標楷體"/>
        <family val="4"/>
      </rPr>
      <t>年底別</t>
    </r>
    <r>
      <rPr>
        <sz val="10"/>
        <rFont val="Times New Roman"/>
        <family val="1"/>
      </rPr>
      <t xml:space="preserve">                       </t>
    </r>
  </si>
  <si>
    <r>
      <rPr>
        <sz val="10"/>
        <rFont val="標楷體"/>
        <family val="4"/>
      </rPr>
      <t>公私有別</t>
    </r>
  </si>
  <si>
    <r>
      <rPr>
        <sz val="10"/>
        <rFont val="標楷體"/>
        <family val="4"/>
      </rPr>
      <t>都市土地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</si>
  <si>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</si>
  <si>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甲種建築用地</t>
    </r>
    <r>
      <rPr>
        <sz val="10"/>
        <rFont val="Times New Roman"/>
        <family val="1"/>
      </rPr>
      <t xml:space="preserve">             </t>
    </r>
  </si>
  <si>
    <r>
      <rPr>
        <sz val="10"/>
        <rFont val="標楷體"/>
        <family val="4"/>
      </rPr>
      <t>乙種建築用地</t>
    </r>
  </si>
  <si>
    <r>
      <rPr>
        <sz val="10"/>
        <rFont val="標楷體"/>
        <family val="4"/>
      </rPr>
      <t>丙種建築用地</t>
    </r>
  </si>
  <si>
    <r>
      <rPr>
        <sz val="10"/>
        <rFont val="標楷體"/>
        <family val="4"/>
      </rPr>
      <t>丁種建築用地</t>
    </r>
  </si>
  <si>
    <r>
      <rPr>
        <sz val="10"/>
        <rFont val="標楷體"/>
        <family val="4"/>
      </rPr>
      <t>農牧用地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</si>
  <si>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林業用地</t>
    </r>
    <r>
      <rPr>
        <sz val="10"/>
        <rFont val="Times New Roman"/>
        <family val="1"/>
      </rPr>
      <t xml:space="preserve">            </t>
    </r>
  </si>
  <si>
    <r>
      <rPr>
        <sz val="10"/>
        <rFont val="標楷體"/>
        <family val="4"/>
      </rPr>
      <t>養殖用地</t>
    </r>
    <r>
      <rPr>
        <sz val="10"/>
        <rFont val="Times New Roman"/>
        <family val="1"/>
      </rPr>
      <t xml:space="preserve">         </t>
    </r>
  </si>
  <si>
    <r>
      <rPr>
        <sz val="10"/>
        <rFont val="標楷體"/>
        <family val="4"/>
      </rPr>
      <t>鹽業用地</t>
    </r>
    <r>
      <rPr>
        <sz val="10"/>
        <rFont val="Times New Roman"/>
        <family val="1"/>
      </rPr>
      <t xml:space="preserve">     </t>
    </r>
  </si>
  <si>
    <r>
      <rPr>
        <sz val="10"/>
        <rFont val="標楷體"/>
        <family val="4"/>
      </rPr>
      <t>礦業用地</t>
    </r>
    <r>
      <rPr>
        <sz val="10"/>
        <rFont val="Times New Roman"/>
        <family val="1"/>
      </rPr>
      <t xml:space="preserve">              </t>
    </r>
  </si>
  <si>
    <r>
      <rPr>
        <sz val="10"/>
        <rFont val="標楷體"/>
        <family val="4"/>
      </rPr>
      <t>窯業用地</t>
    </r>
  </si>
  <si>
    <r>
      <rPr>
        <sz val="10"/>
        <rFont val="標楷體"/>
        <family val="4"/>
      </rPr>
      <t>交通用地</t>
    </r>
  </si>
  <si>
    <r>
      <rPr>
        <sz val="10"/>
        <rFont val="標楷體"/>
        <family val="4"/>
      </rPr>
      <t>水利用地</t>
    </r>
  </si>
  <si>
    <r>
      <rPr>
        <sz val="10"/>
        <rFont val="標楷體"/>
        <family val="4"/>
      </rPr>
      <t>遊憩用地</t>
    </r>
  </si>
  <si>
    <r>
      <rPr>
        <sz val="10"/>
        <rFont val="標楷體"/>
        <family val="4"/>
      </rPr>
      <t>古蹟保存用地</t>
    </r>
  </si>
  <si>
    <r>
      <rPr>
        <sz val="10"/>
        <rFont val="標楷體"/>
        <family val="4"/>
      </rPr>
      <t>生態保護用地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</si>
  <si>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國土保安用地</t>
    </r>
  </si>
  <si>
    <r>
      <rPr>
        <sz val="10"/>
        <rFont val="標楷體"/>
        <family val="4"/>
      </rPr>
      <t>墳墓用地</t>
    </r>
    <r>
      <rPr>
        <sz val="10"/>
        <rFont val="Times New Roman"/>
        <family val="1"/>
      </rPr>
      <t xml:space="preserve">     </t>
    </r>
  </si>
  <si>
    <r>
      <rPr>
        <sz val="10"/>
        <rFont val="標楷體"/>
        <family val="4"/>
      </rPr>
      <t>特定目的事業用地</t>
    </r>
  </si>
  <si>
    <r>
      <rPr>
        <sz val="10"/>
        <rFont val="標楷體"/>
        <family val="4"/>
      </rPr>
      <t>暫未編定用地</t>
    </r>
  </si>
  <si>
    <r>
      <rPr>
        <sz val="10"/>
        <rFont val="標楷體"/>
        <family val="4"/>
      </rPr>
      <t>其他</t>
    </r>
  </si>
  <si>
    <t>Total</t>
  </si>
  <si>
    <t>Type A
 Construction Site</t>
  </si>
  <si>
    <t>Type B
 Construction Land</t>
  </si>
  <si>
    <t>Type C Construction  Land</t>
  </si>
  <si>
    <t>Type D Construction  Land</t>
  </si>
  <si>
    <t>Farming and Pasturable Land</t>
  </si>
  <si>
    <t>Forestry Land</t>
  </si>
  <si>
    <t xml:space="preserve"> Land for Fish Culture </t>
  </si>
  <si>
    <t xml:space="preserve">Land for Salt Industry </t>
  </si>
  <si>
    <t xml:space="preserve">Land for Mine Indutry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</si>
  <si>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</si>
  <si>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</si>
  <si>
    <t>End of 2007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</si>
  <si>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年底</t>
    </r>
  </si>
  <si>
    <t>End of 2008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</si>
  <si>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</si>
  <si>
    <t>End of 2009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</si>
  <si>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</si>
  <si>
    <t>End of 2010</t>
  </si>
  <si>
    <t>End of 2011</t>
  </si>
  <si>
    <r>
      <rPr>
        <b/>
        <sz val="10"/>
        <rFont val="標楷體"/>
        <family val="4"/>
      </rPr>
      <t>公私共有</t>
    </r>
    <r>
      <rPr>
        <b/>
        <sz val="10"/>
        <rFont val="Times New Roman"/>
        <family val="1"/>
      </rPr>
      <t xml:space="preserve"> Both</t>
    </r>
  </si>
  <si>
    <t>Grand Total</t>
  </si>
  <si>
    <t>Land for Irrigation &amp; Drainage</t>
  </si>
  <si>
    <r>
      <rPr>
        <sz val="10"/>
        <rFont val="標楷體"/>
        <family val="4"/>
      </rPr>
      <t>非</t>
    </r>
    <r>
      <rPr>
        <sz val="10"/>
        <rFont val="標楷體"/>
        <family val="4"/>
      </rPr>
      <t>都</t>
    </r>
    <r>
      <rPr>
        <sz val="10"/>
        <rFont val="標楷體"/>
        <family val="4"/>
      </rPr>
      <t>市</t>
    </r>
    <r>
      <rPr>
        <sz val="10"/>
        <rFont val="標楷體"/>
        <family val="4"/>
      </rPr>
      <t>土</t>
    </r>
    <r>
      <rPr>
        <sz val="10"/>
        <rFont val="標楷體"/>
        <family val="4"/>
      </rPr>
      <t>地</t>
    </r>
  </si>
  <si>
    <t xml:space="preserve">Non-Urban Land </t>
  </si>
  <si>
    <r>
      <rPr>
        <sz val="10"/>
        <rFont val="標楷體"/>
        <family val="4"/>
      </rPr>
      <t>非</t>
    </r>
    <r>
      <rPr>
        <sz val="10"/>
        <rFont val="標楷體"/>
        <family val="4"/>
      </rPr>
      <t>都</t>
    </r>
    <r>
      <rPr>
        <sz val="10"/>
        <rFont val="標楷體"/>
        <family val="4"/>
      </rPr>
      <t>市</t>
    </r>
    <r>
      <rPr>
        <sz val="10"/>
        <rFont val="標楷體"/>
        <family val="4"/>
      </rPr>
      <t>土</t>
    </r>
    <r>
      <rPr>
        <sz val="10"/>
        <rFont val="標楷體"/>
        <family val="4"/>
      </rPr>
      <t>地</t>
    </r>
  </si>
  <si>
    <r>
      <rPr>
        <b/>
        <sz val="10"/>
        <color indexed="8"/>
        <rFont val="標楷體"/>
        <family val="4"/>
      </rPr>
      <t>合計</t>
    </r>
    <r>
      <rPr>
        <b/>
        <sz val="10"/>
        <color indexed="8"/>
        <rFont val="Times New Roman"/>
        <family val="1"/>
      </rPr>
      <t xml:space="preserve">  Total</t>
    </r>
  </si>
  <si>
    <r>
      <rPr>
        <b/>
        <sz val="10"/>
        <color indexed="8"/>
        <rFont val="標楷體"/>
        <family val="4"/>
      </rPr>
      <t>公有</t>
    </r>
    <r>
      <rPr>
        <b/>
        <sz val="10"/>
        <color indexed="8"/>
        <rFont val="Times New Roman"/>
        <family val="1"/>
      </rPr>
      <t xml:space="preserve">  Public</t>
    </r>
  </si>
  <si>
    <r>
      <rPr>
        <b/>
        <sz val="10"/>
        <color indexed="8"/>
        <rFont val="標楷體"/>
        <family val="4"/>
      </rPr>
      <t>私有</t>
    </r>
    <r>
      <rPr>
        <b/>
        <sz val="10"/>
        <color indexed="8"/>
        <rFont val="Times New Roman"/>
        <family val="1"/>
      </rPr>
      <t xml:space="preserve">  Private</t>
    </r>
  </si>
  <si>
    <t>Landowner
(Household)</t>
  </si>
  <si>
    <r>
      <rPr>
        <sz val="10"/>
        <color indexed="8"/>
        <rFont val="標楷體"/>
        <family val="4"/>
      </rPr>
      <t>訂約面積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公頃</t>
    </r>
    <r>
      <rPr>
        <sz val="10"/>
        <color indexed="8"/>
        <rFont val="Times New Roman"/>
        <family val="1"/>
      </rPr>
      <t xml:space="preserve">) 
</t>
    </r>
    <r>
      <rPr>
        <sz val="8"/>
        <color indexed="8"/>
        <rFont val="Times New Roman"/>
        <family val="1"/>
      </rPr>
      <t>Leased Area (Hectare)</t>
    </r>
  </si>
  <si>
    <t>Num. of Ts'uns &amp; Lis</t>
  </si>
  <si>
    <r>
      <rPr>
        <sz val="10"/>
        <rFont val="標楷體"/>
        <family val="4"/>
      </rPr>
      <t>單位：人</t>
    </r>
  </si>
  <si>
    <t xml:space="preserve">  Unit:Person</t>
  </si>
  <si>
    <r>
      <rPr>
        <sz val="11"/>
        <color indexed="8"/>
        <rFont val="標楷體"/>
        <family val="4"/>
      </rPr>
      <t xml:space="preserve">年底別及里別
</t>
    </r>
    <r>
      <rPr>
        <sz val="11"/>
        <color indexed="8"/>
        <rFont val="Times New Roman"/>
        <family val="1"/>
      </rPr>
      <t>End of Year &amp; Village</t>
    </r>
  </si>
  <si>
    <r>
      <rPr>
        <sz val="10"/>
        <color indexed="8"/>
        <rFont val="標楷體"/>
        <family val="4"/>
      </rPr>
      <t>總計</t>
    </r>
  </si>
  <si>
    <r>
      <t>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 xml:space="preserve">4   </t>
    </r>
    <r>
      <rPr>
        <sz val="10"/>
        <color indexed="8"/>
        <rFont val="標楷體"/>
        <family val="4"/>
      </rPr>
      <t>歲</t>
    </r>
  </si>
  <si>
    <r>
      <t>40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標楷體"/>
        <family val="4"/>
      </rPr>
      <t>歲</t>
    </r>
  </si>
  <si>
    <r>
      <rPr>
        <sz val="10"/>
        <color indexed="8"/>
        <rFont val="標楷體"/>
        <family val="4"/>
      </rPr>
      <t xml:space="preserve">年底別及里別
</t>
    </r>
    <r>
      <rPr>
        <sz val="10"/>
        <color indexed="8"/>
        <rFont val="Times New Roman"/>
        <family val="1"/>
      </rPr>
      <t>End of Year &amp; Village</t>
    </r>
  </si>
  <si>
    <t>Grand Total</t>
  </si>
  <si>
    <r>
      <t xml:space="preserve">   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 Years</t>
    </r>
  </si>
  <si>
    <r>
      <t xml:space="preserve">  10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14 Years</t>
    </r>
  </si>
  <si>
    <r>
      <t xml:space="preserve">  15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19 Years</t>
    </r>
  </si>
  <si>
    <r>
      <t xml:space="preserve">  20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24 Years</t>
    </r>
  </si>
  <si>
    <r>
      <t xml:space="preserve">  25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29 Years</t>
    </r>
  </si>
  <si>
    <r>
      <t xml:space="preserve">  30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34 Years</t>
    </r>
  </si>
  <si>
    <r>
      <t xml:space="preserve">  35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39 Years</t>
    </r>
  </si>
  <si>
    <r>
      <t xml:space="preserve">  40</t>
    </r>
    <r>
      <rPr>
        <sz val="7"/>
        <rFont val="標楷體"/>
        <family val="4"/>
      </rPr>
      <t>～</t>
    </r>
    <r>
      <rPr>
        <sz val="7"/>
        <rFont val="Times New Roman"/>
        <family val="1"/>
      </rPr>
      <t>44 Years</t>
    </r>
  </si>
  <si>
    <r>
      <t xml:space="preserve">  45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49 Years</t>
    </r>
  </si>
  <si>
    <r>
      <t xml:space="preserve">  50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54 Years</t>
    </r>
  </si>
  <si>
    <r>
      <t xml:space="preserve">  70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74 Years</t>
    </r>
  </si>
  <si>
    <t>Male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</si>
  <si>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92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2003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</si>
  <si>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1-1 </t>
    </r>
    <r>
      <rPr>
        <sz val="14"/>
        <rFont val="標楷體"/>
        <family val="4"/>
      </rPr>
      <t>已登記土地面積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</si>
  <si>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1-1 </t>
    </r>
    <r>
      <rPr>
        <sz val="14"/>
        <rFont val="標楷體"/>
        <family val="4"/>
      </rPr>
      <t>已登記土地面積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</si>
  <si>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1-1 </t>
    </r>
    <r>
      <rPr>
        <sz val="14"/>
        <rFont val="標楷體"/>
        <family val="4"/>
      </rPr>
      <t>已登記土地面積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</si>
  <si>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1-1 </t>
    </r>
    <r>
      <rPr>
        <sz val="14"/>
        <rFont val="標楷體"/>
        <family val="4"/>
      </rPr>
      <t>已登記土地面積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</si>
  <si>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 1-3 </t>
    </r>
    <r>
      <rPr>
        <sz val="14"/>
        <color indexed="8"/>
        <rFont val="標楷體"/>
        <family val="4"/>
      </rPr>
      <t>實施三七五減租成果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</si>
  <si>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2-2 </t>
    </r>
    <r>
      <rPr>
        <sz val="14"/>
        <rFont val="標楷體"/>
        <family val="4"/>
      </rPr>
      <t>戶籍動態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</si>
  <si>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</si>
  <si>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現住人口之年齡分配（續一）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</si>
  <si>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</si>
  <si>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2-3 </t>
    </r>
    <r>
      <rPr>
        <sz val="14"/>
        <rFont val="標楷體"/>
        <family val="4"/>
      </rPr>
      <t>現住人口之年齡分配（續完）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</si>
  <si>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2-4 </t>
    </r>
    <r>
      <rPr>
        <sz val="14"/>
        <rFont val="標楷體"/>
        <family val="4"/>
      </rPr>
      <t>現住人口之教育程度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─按年齡別分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</si>
  <si>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2-4 </t>
    </r>
    <r>
      <rPr>
        <sz val="14"/>
        <rFont val="標楷體"/>
        <family val="4"/>
      </rPr>
      <t>現住人口之教育程度─按年齡別分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</si>
  <si>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2-4 </t>
    </r>
    <r>
      <rPr>
        <sz val="14"/>
        <rFont val="標楷體"/>
        <family val="4"/>
      </rPr>
      <t>現住人口之教育程度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─按年齡別分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</si>
  <si>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2-4 </t>
    </r>
    <r>
      <rPr>
        <sz val="14"/>
        <rFont val="標楷體"/>
        <family val="4"/>
      </rPr>
      <t>現住人口之教育程度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─按年齡別分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</si>
  <si>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2-5 </t>
    </r>
    <r>
      <rPr>
        <sz val="14"/>
        <rFont val="標楷體"/>
        <family val="4"/>
      </rPr>
      <t>現住人口之婚姻狀況─按年齡別分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</si>
  <si>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2-6 </t>
    </r>
    <r>
      <rPr>
        <sz val="14"/>
        <rFont val="標楷體"/>
        <family val="4"/>
      </rPr>
      <t>現住人口之婚姻狀況─按里別分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</si>
  <si>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2-7 </t>
    </r>
    <r>
      <rPr>
        <sz val="14"/>
        <rFont val="標楷體"/>
        <family val="4"/>
      </rPr>
      <t>現住原住民戶口數</t>
    </r>
    <r>
      <rPr>
        <sz val="14"/>
        <rFont val="Times New Roman"/>
        <family val="1"/>
      </rPr>
      <t xml:space="preserve"> 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</si>
  <si>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3-2 </t>
    </r>
    <r>
      <rPr>
        <sz val="14"/>
        <rFont val="標楷體"/>
        <family val="4"/>
      </rPr>
      <t>區公所員工總人數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</si>
  <si>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5-1 </t>
    </r>
    <r>
      <rPr>
        <sz val="14"/>
        <rFont val="標楷體"/>
        <family val="4"/>
      </rPr>
      <t>工廠登記現有家數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</si>
  <si>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Table 1-1 Classification of Registered Land</t>
  </si>
  <si>
    <t>Table 1-1 Classification of Registered Land (Cont.1)</t>
  </si>
  <si>
    <t>Table 1-1 Classification of Registered Land (Cont.2)</t>
  </si>
  <si>
    <t>Table 1-1 Classification of Registered Land (Cont.End)</t>
  </si>
  <si>
    <r>
      <rPr>
        <sz val="10"/>
        <rFont val="標楷體"/>
        <family val="4"/>
      </rPr>
      <t>資料來源：雅潭地政事務所。</t>
    </r>
  </si>
  <si>
    <r>
      <rPr>
        <sz val="10"/>
        <rFont val="標楷體"/>
        <family val="4"/>
      </rPr>
      <t>資料來源：雅潭地政事務所。</t>
    </r>
  </si>
  <si>
    <t>Table 2-3 Population by Age</t>
  </si>
  <si>
    <r>
      <t>Table 2-3 Population by Age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Cont.1</t>
    </r>
    <r>
      <rPr>
        <sz val="14"/>
        <rFont val="標楷體"/>
        <family val="4"/>
      </rPr>
      <t>）</t>
    </r>
  </si>
  <si>
    <r>
      <t xml:space="preserve">Table 2-3 Population by Age </t>
    </r>
    <r>
      <rPr>
        <sz val="14"/>
        <rFont val="細明體"/>
        <family val="3"/>
      </rPr>
      <t>（</t>
    </r>
    <r>
      <rPr>
        <sz val="14"/>
        <rFont val="Times New Roman"/>
        <family val="1"/>
      </rPr>
      <t>Cont.2</t>
    </r>
    <r>
      <rPr>
        <sz val="14"/>
        <rFont val="細明體"/>
        <family val="3"/>
      </rPr>
      <t>）</t>
    </r>
  </si>
  <si>
    <r>
      <t>Table 2-3 Population by Age</t>
    </r>
    <r>
      <rPr>
        <sz val="14"/>
        <rFont val="細明體"/>
        <family val="3"/>
      </rPr>
      <t>（</t>
    </r>
    <r>
      <rPr>
        <sz val="14"/>
        <rFont val="Times New Roman"/>
        <family val="1"/>
      </rPr>
      <t>Cont.End</t>
    </r>
    <r>
      <rPr>
        <sz val="14"/>
        <rFont val="細明體"/>
        <family val="3"/>
      </rPr>
      <t>）</t>
    </r>
  </si>
  <si>
    <r>
      <t xml:space="preserve">Table 2-4 Population by Educational Attainment </t>
    </r>
    <r>
      <rPr>
        <sz val="14"/>
        <rFont val="標楷體"/>
        <family val="4"/>
      </rPr>
      <t>─</t>
    </r>
    <r>
      <rPr>
        <sz val="14"/>
        <rFont val="Times New Roman"/>
        <family val="1"/>
      </rPr>
      <t>By Age</t>
    </r>
  </si>
  <si>
    <r>
      <t xml:space="preserve">Table 2-4 Population by Educational Attainment </t>
    </r>
    <r>
      <rPr>
        <sz val="14"/>
        <rFont val="細明體"/>
        <family val="3"/>
      </rPr>
      <t>─</t>
    </r>
    <r>
      <rPr>
        <sz val="14"/>
        <rFont val="Times New Roman"/>
        <family val="1"/>
      </rPr>
      <t>By Age(Cont.1)</t>
    </r>
  </si>
  <si>
    <r>
      <t>Table 2-4 Population by Educational Attainment</t>
    </r>
    <r>
      <rPr>
        <sz val="14"/>
        <rFont val="標楷體"/>
        <family val="4"/>
      </rPr>
      <t>─</t>
    </r>
    <r>
      <rPr>
        <sz val="14"/>
        <rFont val="Times New Roman"/>
        <family val="1"/>
      </rPr>
      <t>By Age(Cont.2)</t>
    </r>
  </si>
  <si>
    <r>
      <t xml:space="preserve">Table 2-4 Population by Educational Attainment </t>
    </r>
    <r>
      <rPr>
        <sz val="14"/>
        <rFont val="細明體"/>
        <family val="3"/>
      </rPr>
      <t>─</t>
    </r>
    <r>
      <rPr>
        <sz val="14"/>
        <rFont val="Times New Roman"/>
        <family val="1"/>
      </rPr>
      <t>By Age (Cont.End)</t>
    </r>
  </si>
  <si>
    <r>
      <t>Table 2-5 The Marital Status of the Population</t>
    </r>
    <r>
      <rPr>
        <sz val="14"/>
        <rFont val="標楷體"/>
        <family val="4"/>
      </rPr>
      <t>─</t>
    </r>
    <r>
      <rPr>
        <sz val="14"/>
        <rFont val="Times New Roman"/>
        <family val="1"/>
      </rPr>
      <t>By Age</t>
    </r>
  </si>
  <si>
    <r>
      <t>Table 2-6 The Marital Status of the Population</t>
    </r>
    <r>
      <rPr>
        <sz val="14"/>
        <rFont val="標楷體"/>
        <family val="4"/>
      </rPr>
      <t>─</t>
    </r>
    <r>
      <rPr>
        <sz val="14"/>
        <rFont val="Times New Roman"/>
        <family val="1"/>
      </rPr>
      <t>By Village</t>
    </r>
  </si>
  <si>
    <t>Table 2-7 Number of Households of The Aborigines</t>
  </si>
  <si>
    <t xml:space="preserve">Table 4-1 Cultivated   Land  Area  </t>
  </si>
  <si>
    <t>Table 5-1 Number of Factories Existing Registered</t>
  </si>
  <si>
    <t>Table 5-1 Number of Factories Existing Registered (Cont.End)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</si>
  <si>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8-3 </t>
    </r>
    <r>
      <rPr>
        <sz val="14"/>
        <rFont val="標楷體"/>
        <family val="4"/>
      </rPr>
      <t>藥</t>
    </r>
    <r>
      <rPr>
        <sz val="14"/>
        <rFont val="標楷體"/>
        <family val="4"/>
      </rPr>
      <t>商</t>
    </r>
    <r>
      <rPr>
        <sz val="14"/>
        <rFont val="標楷體"/>
        <family val="4"/>
      </rPr>
      <t>家</t>
    </r>
    <r>
      <rPr>
        <sz val="14"/>
        <rFont val="標楷體"/>
        <family val="4"/>
      </rPr>
      <t>數</t>
    </r>
  </si>
  <si>
    <t>Defence</t>
  </si>
  <si>
    <t>Transportation</t>
  </si>
  <si>
    <t>Water Cons.</t>
  </si>
  <si>
    <t>Public Health and Environmental Protection</t>
  </si>
  <si>
    <t>Education and Culture</t>
  </si>
  <si>
    <t>Public Building</t>
  </si>
  <si>
    <t>National Business</t>
  </si>
  <si>
    <t>Social Welfare</t>
  </si>
  <si>
    <r>
      <rPr>
        <sz val="10"/>
        <color indexed="8"/>
        <rFont val="標楷體"/>
        <family val="4"/>
      </rPr>
      <t>國防設備</t>
    </r>
  </si>
  <si>
    <r>
      <rPr>
        <sz val="10"/>
        <color indexed="8"/>
        <rFont val="標楷體"/>
        <family val="4"/>
      </rPr>
      <t>公共衛生及環境保護</t>
    </r>
  </si>
  <si>
    <r>
      <rPr>
        <sz val="10"/>
        <color indexed="8"/>
        <rFont val="標楷體"/>
        <family val="4"/>
      </rPr>
      <t>教育學術及文化事業</t>
    </r>
  </si>
  <si>
    <r>
      <rPr>
        <sz val="10"/>
        <color indexed="8"/>
        <rFont val="標楷體"/>
        <family val="4"/>
      </rPr>
      <t>政府機關及公共建築</t>
    </r>
  </si>
  <si>
    <r>
      <rPr>
        <sz val="10"/>
        <color indexed="8"/>
        <rFont val="標楷體"/>
        <family val="4"/>
      </rPr>
      <t>社會福利
事業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</si>
  <si>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</si>
  <si>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93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</si>
  <si>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94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</si>
  <si>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95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</si>
  <si>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96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</si>
  <si>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</si>
  <si>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98</t>
    </r>
    <r>
      <rPr>
        <sz val="11"/>
        <color indexed="8"/>
        <rFont val="標楷體"/>
        <family val="4"/>
      </rPr>
      <t>年底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</si>
  <si>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標楷體"/>
        <family val="4"/>
      </rPr>
      <t>年底</t>
    </r>
  </si>
  <si>
    <t>End of 2011</t>
  </si>
  <si>
    <t>Unit:Hectare</t>
  </si>
  <si>
    <t>Double-Cropped</t>
  </si>
  <si>
    <t>Upland  Field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</si>
  <si>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4-1 </t>
    </r>
    <r>
      <rPr>
        <sz val="14"/>
        <rFont val="標楷體"/>
        <family val="4"/>
      </rPr>
      <t>耕地面積</t>
    </r>
  </si>
  <si>
    <r>
      <rPr>
        <sz val="10"/>
        <rFont val="標楷體"/>
        <family val="4"/>
      </rPr>
      <t>單位：公頃</t>
    </r>
  </si>
  <si>
    <r>
      <rPr>
        <sz val="10"/>
        <rFont val="標楷體"/>
        <family val="4"/>
      </rPr>
      <t>年底別及區別</t>
    </r>
  </si>
  <si>
    <r>
      <rPr>
        <sz val="10"/>
        <rFont val="標楷體"/>
        <family val="4"/>
      </rPr>
      <t>旱田</t>
    </r>
  </si>
  <si>
    <r>
      <rPr>
        <sz val="10"/>
        <rFont val="標楷體"/>
        <family val="4"/>
      </rPr>
      <t>兩期作</t>
    </r>
  </si>
  <si>
    <r>
      <rPr>
        <sz val="10"/>
        <rFont val="標楷體"/>
        <family val="4"/>
      </rPr>
      <t>單期作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Single-Cropped</t>
    </r>
  </si>
  <si>
    <r>
      <rPr>
        <sz val="10"/>
        <rFont val="標楷體"/>
        <family val="4"/>
      </rPr>
      <t>第一期作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1st  Crop</t>
    </r>
  </si>
  <si>
    <r>
      <rPr>
        <sz val="10"/>
        <rFont val="標楷體"/>
        <family val="4"/>
      </rPr>
      <t>第二期作</t>
    </r>
    <r>
      <rPr>
        <sz val="12"/>
        <rFont val="Times New Roman"/>
        <family val="1"/>
      </rPr>
      <t xml:space="preserve">  </t>
    </r>
    <r>
      <rPr>
        <sz val="8"/>
        <rFont val="Times New Roman"/>
        <family val="1"/>
      </rPr>
      <t>2nd Crop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</si>
  <si>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</si>
  <si>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</si>
  <si>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</t>
    </r>
    <r>
      <rPr>
        <sz val="11"/>
        <rFont val="Times New Roman"/>
        <family val="1"/>
      </rPr>
      <t>End of 2008</t>
    </r>
  </si>
  <si>
    <r>
      <rPr>
        <sz val="12"/>
        <rFont val="標楷體"/>
        <family val="4"/>
      </rPr>
      <t>第一區</t>
    </r>
  </si>
  <si>
    <r>
      <rPr>
        <sz val="12"/>
        <rFont val="標楷體"/>
        <family val="4"/>
      </rPr>
      <t>第二區</t>
    </r>
  </si>
  <si>
    <r>
      <rPr>
        <sz val="12"/>
        <rFont val="標楷體"/>
        <family val="4"/>
      </rPr>
      <t>第三區</t>
    </r>
  </si>
  <si>
    <r>
      <rPr>
        <sz val="12"/>
        <rFont val="標楷體"/>
        <family val="4"/>
      </rPr>
      <t>第四區</t>
    </r>
  </si>
  <si>
    <r>
      <rPr>
        <sz val="12"/>
        <rFont val="標楷體"/>
        <family val="4"/>
      </rPr>
      <t>第五區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</si>
  <si>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7-2 </t>
    </r>
    <r>
      <rPr>
        <sz val="14"/>
        <rFont val="標楷體"/>
        <family val="4"/>
      </rPr>
      <t>所轄國民小學概況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</si>
  <si>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7-2 </t>
    </r>
    <r>
      <rPr>
        <sz val="14"/>
        <rFont val="標楷體"/>
        <family val="4"/>
      </rPr>
      <t>所轄國民小學概況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</si>
  <si>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r>
      <rPr>
        <sz val="10"/>
        <rFont val="標楷體"/>
        <family val="4"/>
      </rPr>
      <t>學年度別</t>
    </r>
  </si>
  <si>
    <r>
      <rPr>
        <sz val="10"/>
        <rFont val="標楷體"/>
        <family val="4"/>
      </rPr>
      <t>教師數</t>
    </r>
  </si>
  <si>
    <r>
      <rPr>
        <sz val="10"/>
        <rFont val="標楷體"/>
        <family val="4"/>
      </rPr>
      <t>職員數</t>
    </r>
  </si>
  <si>
    <r>
      <rPr>
        <sz val="10"/>
        <rFont val="標楷體"/>
        <family val="4"/>
      </rPr>
      <t>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班</t>
    </r>
    <r>
      <rPr>
        <sz val="10"/>
        <rFont val="Times New Roman"/>
        <family val="1"/>
      </rPr>
      <t xml:space="preserve">) 
 </t>
    </r>
    <r>
      <rPr>
        <sz val="8"/>
        <rFont val="Times New Roman"/>
        <family val="1"/>
      </rPr>
      <t>Number  of  Classes</t>
    </r>
  </si>
  <si>
    <r>
      <t xml:space="preserve">                      </t>
    </r>
    <r>
      <rPr>
        <sz val="10"/>
        <rFont val="標楷體"/>
        <family val="4"/>
      </rPr>
      <t>學生數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) </t>
    </r>
    <r>
      <rPr>
        <sz val="8"/>
        <rFont val="Times New Roman"/>
        <family val="1"/>
      </rPr>
      <t xml:space="preserve">                                                 Number of Students</t>
    </r>
  </si>
  <si>
    <r>
      <rPr>
        <sz val="10"/>
        <rFont val="標楷體"/>
        <family val="4"/>
      </rPr>
      <t>上學年度畢業生數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>No. of  Graduates in the Previous Academic Year</t>
    </r>
    <r>
      <rPr>
        <sz val="8"/>
        <rFont val="標楷體"/>
        <family val="4"/>
      </rPr>
      <t>　</t>
    </r>
  </si>
  <si>
    <r>
      <rPr>
        <sz val="10"/>
        <rFont val="標楷體"/>
        <family val="4"/>
      </rPr>
      <t>一年級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Grade 1</t>
    </r>
  </si>
  <si>
    <r>
      <rPr>
        <sz val="10"/>
        <rFont val="標楷體"/>
        <family val="4"/>
      </rPr>
      <t>二年級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Grade 2</t>
    </r>
  </si>
  <si>
    <r>
      <rPr>
        <sz val="10"/>
        <rFont val="標楷體"/>
        <family val="4"/>
      </rPr>
      <t>四年級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Grade 4</t>
    </r>
  </si>
  <si>
    <r>
      <rPr>
        <sz val="10"/>
        <rFont val="標楷體"/>
        <family val="4"/>
      </rPr>
      <t>五年級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Grade 5</t>
    </r>
  </si>
  <si>
    <r>
      <rPr>
        <sz val="10"/>
        <rFont val="標楷體"/>
        <family val="4"/>
      </rPr>
      <t>六年級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Grade 6</t>
    </r>
  </si>
  <si>
    <t xml:space="preserve">Academic Year      </t>
  </si>
  <si>
    <t>of</t>
  </si>
  <si>
    <r>
      <rPr>
        <sz val="10"/>
        <rFont val="標楷體"/>
        <family val="4"/>
      </rPr>
      <t>四年級</t>
    </r>
  </si>
  <si>
    <r>
      <rPr>
        <sz val="10"/>
        <rFont val="標楷體"/>
        <family val="4"/>
      </rPr>
      <t>五年級</t>
    </r>
  </si>
  <si>
    <r>
      <rPr>
        <sz val="10"/>
        <rFont val="標楷體"/>
        <family val="4"/>
      </rPr>
      <t>六年級</t>
    </r>
  </si>
  <si>
    <t xml:space="preserve">Academic Year      </t>
  </si>
  <si>
    <t xml:space="preserve">Schools </t>
  </si>
  <si>
    <t>Total</t>
  </si>
  <si>
    <t>Male</t>
  </si>
  <si>
    <t>Female</t>
  </si>
  <si>
    <t>Grade 1</t>
  </si>
  <si>
    <t>Grade 2</t>
  </si>
  <si>
    <t>Grade 3</t>
  </si>
  <si>
    <t>Grade 4</t>
  </si>
  <si>
    <t>Grade 5</t>
  </si>
  <si>
    <r>
      <t>92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AY2003</t>
    </r>
  </si>
  <si>
    <r>
      <t>93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AY2004</t>
    </r>
  </si>
  <si>
    <r>
      <t>94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AY2005</t>
    </r>
  </si>
  <si>
    <r>
      <t>95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AY2006</t>
    </r>
  </si>
  <si>
    <r>
      <t>96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AY2007</t>
    </r>
  </si>
  <si>
    <r>
      <t>97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AY2008</t>
    </r>
  </si>
  <si>
    <r>
      <t>98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AY2009</t>
    </r>
  </si>
  <si>
    <r>
      <t>99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AY2010</t>
    </r>
  </si>
  <si>
    <r>
      <rPr>
        <sz val="10"/>
        <rFont val="標楷體"/>
        <family val="4"/>
      </rPr>
      <t>資料來源：教育部統計處。</t>
    </r>
  </si>
  <si>
    <t>Vision Disability</t>
  </si>
  <si>
    <t>Hearing or Balancing Mechanism Disability</t>
  </si>
  <si>
    <t>Voice or Speech Mechanism Disability</t>
  </si>
  <si>
    <t>Limbs Disability</t>
  </si>
  <si>
    <t>Mentally Disability</t>
  </si>
  <si>
    <t>Suffering Facial Damage</t>
  </si>
  <si>
    <t>Senile Dementia</t>
  </si>
  <si>
    <t>Chronic Psychosis</t>
  </si>
  <si>
    <t>Multi-Disability</t>
  </si>
  <si>
    <t>顏 面
損傷者</t>
  </si>
  <si>
    <t>失智
症者</t>
  </si>
  <si>
    <t>自閉
症者</t>
  </si>
  <si>
    <t>慢 性
精神病
患 者</t>
  </si>
  <si>
    <r>
      <rPr>
        <sz val="10"/>
        <rFont val="標楷體"/>
        <family val="4"/>
      </rPr>
      <t>多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重
障礙者</t>
    </r>
    <r>
      <rPr>
        <sz val="10"/>
        <rFont val="Times New Roman"/>
        <family val="1"/>
      </rPr>
      <t xml:space="preserve"> </t>
    </r>
  </si>
  <si>
    <t>Resolved Civil Cases</t>
  </si>
  <si>
    <r>
      <rPr>
        <sz val="10"/>
        <rFont val="標楷體"/>
        <family val="4"/>
      </rPr>
      <t>西藥商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Western Medicine Firms</t>
    </r>
  </si>
  <si>
    <r>
      <rPr>
        <sz val="10"/>
        <rFont val="標楷體"/>
        <family val="4"/>
      </rPr>
      <t>醫療器材商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Medical Device Firms</t>
    </r>
  </si>
  <si>
    <r>
      <t>5-1</t>
    </r>
    <r>
      <rPr>
        <sz val="14"/>
        <rFont val="標楷體"/>
        <family val="4"/>
      </rPr>
      <t>、工廠登記現有家數</t>
    </r>
  </si>
  <si>
    <t>Type B
Construction Land</t>
  </si>
  <si>
    <t>Type A
Construction Land</t>
  </si>
  <si>
    <t>Type C
Construction  Land</t>
  </si>
  <si>
    <t>Type D
Construction  Land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</si>
  <si>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Department of Statistics, M.O.E</t>
    </r>
  </si>
  <si>
    <r>
      <t>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 xml:space="preserve">4   </t>
    </r>
    <r>
      <rPr>
        <sz val="10"/>
        <color indexed="8"/>
        <rFont val="標楷體"/>
        <family val="4"/>
      </rPr>
      <t>歲</t>
    </r>
  </si>
  <si>
    <t>Table 2-2 Immigrants and Emigrants (Cont. End)</t>
  </si>
  <si>
    <t>－</t>
  </si>
  <si>
    <t>Tobacco Manufacturing</t>
  </si>
  <si>
    <t>Textiles Mills</t>
  </si>
  <si>
    <t>Manufacture of Wearing Apparel, Accessories &amp; Others</t>
  </si>
  <si>
    <t xml:space="preserve">Leather </t>
  </si>
  <si>
    <t>Lumber</t>
  </si>
  <si>
    <t xml:space="preserve">Furniture </t>
  </si>
  <si>
    <t xml:space="preserve">Paper Products </t>
  </si>
  <si>
    <t xml:space="preserve">Printing </t>
  </si>
  <si>
    <t xml:space="preserve">Chemical </t>
  </si>
  <si>
    <t xml:space="preserve">Chemical Products </t>
  </si>
  <si>
    <t>Manufacture of Petroleum &amp; Coal Products</t>
  </si>
  <si>
    <t>Manufacture of Rubber Products</t>
  </si>
  <si>
    <t>Manufacture of Plastic Products</t>
  </si>
  <si>
    <t>Grand Total</t>
  </si>
  <si>
    <t>Hogs</t>
  </si>
  <si>
    <t>Deer</t>
  </si>
  <si>
    <t>Goats</t>
  </si>
  <si>
    <t>Turkeys</t>
  </si>
  <si>
    <t>Tsaiys</t>
  </si>
  <si>
    <t>Total</t>
  </si>
  <si>
    <t>合計</t>
  </si>
  <si>
    <t>Male</t>
  </si>
  <si>
    <t>Female</t>
  </si>
  <si>
    <t>Secretariat Office</t>
  </si>
  <si>
    <t>Social Affairs Section</t>
  </si>
  <si>
    <t>Public Utilities</t>
  </si>
  <si>
    <t>Others</t>
  </si>
  <si>
    <t>Total</t>
  </si>
  <si>
    <t>End of Year &amp; District</t>
  </si>
  <si>
    <t xml:space="preserve"> Sex Ratio (Male/Female*100)</t>
  </si>
  <si>
    <t>Grand Total</t>
  </si>
  <si>
    <t xml:space="preserve"> Male</t>
  </si>
  <si>
    <t>Female</t>
  </si>
  <si>
    <t>Manufacture of Non-metallic Mineral Products</t>
  </si>
  <si>
    <t>Basic Metal Industries</t>
  </si>
  <si>
    <t>Manufacture of Fabricated Metal Products</t>
  </si>
  <si>
    <t>Manufacture &amp; Repair of Machinery &amp; Equipment</t>
  </si>
  <si>
    <t>Grand  Total</t>
  </si>
  <si>
    <t>Dairy Cattle</t>
  </si>
  <si>
    <t xml:space="preserve">Manufacture of 3C Products </t>
  </si>
  <si>
    <t>Manufacture of Electronic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</si>
  <si>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</si>
  <si>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</si>
  <si>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</si>
  <si>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</si>
  <si>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Owned By</t>
  </si>
  <si>
    <t>Urban Land</t>
  </si>
  <si>
    <t xml:space="preserve"> Grand Total</t>
  </si>
  <si>
    <t xml:space="preserve"> End of Year</t>
  </si>
  <si>
    <t>Sex</t>
  </si>
  <si>
    <t>Illiterate</t>
  </si>
  <si>
    <t xml:space="preserve"> Total</t>
  </si>
  <si>
    <t>Year</t>
  </si>
  <si>
    <t>Food &amp; Drinking Manufacturing</t>
  </si>
  <si>
    <t xml:space="preserve">               Unit:Hectare</t>
  </si>
  <si>
    <t>丙種建築用地</t>
  </si>
  <si>
    <t xml:space="preserve">農牧用地 </t>
  </si>
  <si>
    <t xml:space="preserve">林業用地            </t>
  </si>
  <si>
    <t xml:space="preserve">養殖用地         </t>
  </si>
  <si>
    <t xml:space="preserve">鹽業用地     </t>
  </si>
  <si>
    <t xml:space="preserve">礦業用地              </t>
  </si>
  <si>
    <t>交通用地</t>
  </si>
  <si>
    <t>窯業用地</t>
  </si>
  <si>
    <t>水利用地</t>
  </si>
  <si>
    <t>遊憩用地</t>
  </si>
  <si>
    <t>古蹟保存用地</t>
  </si>
  <si>
    <t xml:space="preserve">生態保護用地 </t>
  </si>
  <si>
    <t>國土保安用地</t>
  </si>
  <si>
    <t xml:space="preserve">墳墓用地     </t>
  </si>
  <si>
    <t>特定目的事業用地</t>
  </si>
  <si>
    <t>其他</t>
  </si>
  <si>
    <t>乙種建築用地</t>
  </si>
  <si>
    <r>
      <rPr>
        <sz val="10"/>
        <color indexed="8"/>
        <rFont val="標楷體"/>
        <family val="4"/>
      </rPr>
      <t>佃農戶數</t>
    </r>
  </si>
  <si>
    <r>
      <rPr>
        <sz val="10"/>
        <color indexed="8"/>
        <rFont val="標楷體"/>
        <family val="4"/>
      </rPr>
      <t>地主戶數</t>
    </r>
  </si>
  <si>
    <r>
      <rPr>
        <sz val="10"/>
        <color indexed="8"/>
        <rFont val="標楷體"/>
        <family val="4"/>
      </rPr>
      <t>土地筆數</t>
    </r>
  </si>
  <si>
    <r>
      <rPr>
        <sz val="10"/>
        <color indexed="8"/>
        <rFont val="標楷體"/>
        <family val="4"/>
      </rPr>
      <t>租約件數</t>
    </r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</si>
  <si>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</si>
  <si>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</si>
  <si>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</si>
  <si>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</si>
  <si>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田</t>
    </r>
  </si>
  <si>
    <r>
      <rPr>
        <sz val="10"/>
        <color indexed="8"/>
        <rFont val="標楷體"/>
        <family val="4"/>
      </rPr>
      <t>旱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</si>
  <si>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他</t>
    </r>
  </si>
  <si>
    <t>Tenant Famer
(Household)</t>
  </si>
  <si>
    <t>Land 
( Plot)</t>
  </si>
  <si>
    <t>Leasing Contract
(Case)</t>
  </si>
  <si>
    <t>Paddy Field</t>
  </si>
  <si>
    <t>Dry Field</t>
  </si>
  <si>
    <t>End of 2002</t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</si>
  <si>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</si>
  <si>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t>End of 2003</t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</si>
  <si>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93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</si>
  <si>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t>End of 2004</t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</si>
  <si>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94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</si>
  <si>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t>End of 2005</t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</si>
  <si>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95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</si>
  <si>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t>End of 2006</t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</si>
  <si>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96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</si>
  <si>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t>End of 2007</t>
  </si>
  <si>
    <t>End of 2008</t>
  </si>
  <si>
    <t>End of 2009</t>
  </si>
  <si>
    <t>End of 2010</t>
  </si>
  <si>
    <t>End of 2011</t>
  </si>
  <si>
    <t xml:space="preserve">Number of Households (Households) </t>
  </si>
  <si>
    <t>Num. of  Neighborhood</t>
  </si>
  <si>
    <t>Number of 
Households (Person/Households)</t>
  </si>
  <si>
    <r>
      <rPr>
        <sz val="10"/>
        <rFont val="標楷體"/>
        <family val="4"/>
      </rPr>
      <t>單位：人</t>
    </r>
  </si>
  <si>
    <t xml:space="preserve">  Unit:Person</t>
  </si>
  <si>
    <r>
      <rPr>
        <sz val="10"/>
        <color indexed="8"/>
        <rFont val="標楷體"/>
        <family val="4"/>
      </rPr>
      <t>總計</t>
    </r>
  </si>
  <si>
    <r>
      <t>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 xml:space="preserve">9    </t>
    </r>
    <r>
      <rPr>
        <sz val="10"/>
        <color indexed="8"/>
        <rFont val="標楷體"/>
        <family val="4"/>
      </rPr>
      <t>歲</t>
    </r>
  </si>
  <si>
    <r>
      <t>10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標楷體"/>
        <family val="4"/>
      </rPr>
      <t>歲</t>
    </r>
  </si>
  <si>
    <r>
      <t>15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19</t>
    </r>
    <r>
      <rPr>
        <sz val="10"/>
        <color indexed="8"/>
        <rFont val="標楷體"/>
        <family val="4"/>
      </rPr>
      <t>歲</t>
    </r>
  </si>
  <si>
    <r>
      <t>20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標楷體"/>
        <family val="4"/>
      </rPr>
      <t>歲</t>
    </r>
  </si>
  <si>
    <r>
      <t>25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29</t>
    </r>
    <r>
      <rPr>
        <sz val="10"/>
        <color indexed="8"/>
        <rFont val="標楷體"/>
        <family val="4"/>
      </rPr>
      <t>歲</t>
    </r>
  </si>
  <si>
    <r>
      <t>30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標楷體"/>
        <family val="4"/>
      </rPr>
      <t>歲</t>
    </r>
  </si>
  <si>
    <r>
      <t>35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標楷體"/>
        <family val="4"/>
      </rPr>
      <t>歲</t>
    </r>
  </si>
  <si>
    <r>
      <t>40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標楷體"/>
        <family val="4"/>
      </rPr>
      <t>歲</t>
    </r>
  </si>
  <si>
    <r>
      <t>45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標楷體"/>
        <family val="4"/>
      </rPr>
      <t>歲</t>
    </r>
  </si>
  <si>
    <r>
      <t>50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標楷體"/>
        <family val="4"/>
      </rPr>
      <t>歲</t>
    </r>
  </si>
  <si>
    <r>
      <t>55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59</t>
    </r>
    <r>
      <rPr>
        <sz val="10"/>
        <color indexed="8"/>
        <rFont val="標楷體"/>
        <family val="4"/>
      </rPr>
      <t>歲</t>
    </r>
  </si>
  <si>
    <r>
      <t>60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標楷體"/>
        <family val="4"/>
      </rPr>
      <t>歲</t>
    </r>
    <r>
      <rPr>
        <sz val="10"/>
        <color indexed="8"/>
        <rFont val="Times New Roman"/>
        <family val="1"/>
      </rPr>
      <t xml:space="preserve"> </t>
    </r>
  </si>
  <si>
    <r>
      <t>65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69</t>
    </r>
    <r>
      <rPr>
        <sz val="10"/>
        <color indexed="8"/>
        <rFont val="標楷體"/>
        <family val="4"/>
      </rPr>
      <t>歲</t>
    </r>
  </si>
  <si>
    <r>
      <t>70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74</t>
    </r>
    <r>
      <rPr>
        <sz val="10"/>
        <color indexed="8"/>
        <rFont val="標楷體"/>
        <family val="4"/>
      </rPr>
      <t>歲</t>
    </r>
  </si>
  <si>
    <r>
      <t>75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79</t>
    </r>
    <r>
      <rPr>
        <sz val="10"/>
        <color indexed="8"/>
        <rFont val="標楷體"/>
        <family val="4"/>
      </rPr>
      <t>歲</t>
    </r>
  </si>
  <si>
    <r>
      <t>80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84</t>
    </r>
    <r>
      <rPr>
        <sz val="10"/>
        <color indexed="8"/>
        <rFont val="標楷體"/>
        <family val="4"/>
      </rPr>
      <t>歲</t>
    </r>
  </si>
  <si>
    <r>
      <t>85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標楷體"/>
        <family val="4"/>
      </rPr>
      <t>歲</t>
    </r>
  </si>
  <si>
    <r>
      <t>90</t>
    </r>
    <r>
      <rPr>
        <sz val="10"/>
        <color indexed="8"/>
        <rFont val="標楷體"/>
        <family val="4"/>
      </rPr>
      <t>～</t>
    </r>
    <r>
      <rPr>
        <sz val="10"/>
        <color indexed="8"/>
        <rFont val="Times New Roman"/>
        <family val="1"/>
      </rPr>
      <t>94</t>
    </r>
    <r>
      <rPr>
        <sz val="10"/>
        <color indexed="8"/>
        <rFont val="標楷體"/>
        <family val="4"/>
      </rPr>
      <t>歲</t>
    </r>
  </si>
  <si>
    <r>
      <t>95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 xml:space="preserve"> </t>
    </r>
  </si>
  <si>
    <r>
      <t>100</t>
    </r>
    <r>
      <rPr>
        <sz val="10"/>
        <rFont val="標楷體"/>
        <family val="4"/>
      </rPr>
      <t>歲以上</t>
    </r>
  </si>
  <si>
    <r>
      <t xml:space="preserve">   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4 Years</t>
    </r>
  </si>
  <si>
    <r>
      <t xml:space="preserve">   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 Years</t>
    </r>
  </si>
  <si>
    <r>
      <t xml:space="preserve">  10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14 Years</t>
    </r>
  </si>
  <si>
    <r>
      <t xml:space="preserve">  15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19 Years</t>
    </r>
  </si>
  <si>
    <r>
      <t xml:space="preserve">  20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24 Years</t>
    </r>
  </si>
  <si>
    <r>
      <t xml:space="preserve">  25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29 Years</t>
    </r>
  </si>
  <si>
    <r>
      <t xml:space="preserve">  30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34 Years</t>
    </r>
  </si>
  <si>
    <r>
      <t xml:space="preserve">  35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39 Years</t>
    </r>
  </si>
  <si>
    <r>
      <t xml:space="preserve">  40</t>
    </r>
    <r>
      <rPr>
        <sz val="7"/>
        <rFont val="標楷體"/>
        <family val="4"/>
      </rPr>
      <t>～</t>
    </r>
    <r>
      <rPr>
        <sz val="7"/>
        <rFont val="Times New Roman"/>
        <family val="1"/>
      </rPr>
      <t>44 Years</t>
    </r>
  </si>
  <si>
    <r>
      <t xml:space="preserve">  45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49 Years</t>
    </r>
  </si>
  <si>
    <r>
      <t xml:space="preserve">  50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54 Years</t>
    </r>
  </si>
  <si>
    <r>
      <t xml:space="preserve">  55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59Years</t>
    </r>
  </si>
  <si>
    <r>
      <t xml:space="preserve">  60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64Years</t>
    </r>
  </si>
  <si>
    <r>
      <t xml:space="preserve">  65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69 Years</t>
    </r>
  </si>
  <si>
    <r>
      <t xml:space="preserve">  70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74 Years</t>
    </r>
  </si>
  <si>
    <r>
      <t xml:space="preserve">  75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79 Years</t>
    </r>
  </si>
  <si>
    <r>
      <t xml:space="preserve">  80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84 Years</t>
    </r>
  </si>
  <si>
    <r>
      <t xml:space="preserve">  85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89 Years</t>
    </r>
  </si>
  <si>
    <r>
      <t xml:space="preserve">  90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94 Years</t>
    </r>
  </si>
  <si>
    <r>
      <t xml:space="preserve">  95</t>
    </r>
    <r>
      <rPr>
        <sz val="8"/>
        <rFont val="標楷體"/>
        <family val="4"/>
      </rPr>
      <t>～</t>
    </r>
    <r>
      <rPr>
        <sz val="8"/>
        <rFont val="Times New Roman"/>
        <family val="1"/>
      </rPr>
      <t>99 Years</t>
    </r>
  </si>
  <si>
    <t>100 Years and Over</t>
  </si>
  <si>
    <r>
      <rPr>
        <sz val="11"/>
        <color indexed="8"/>
        <rFont val="標楷體"/>
        <family val="4"/>
      </rPr>
      <t>計</t>
    </r>
  </si>
  <si>
    <t>Total</t>
  </si>
  <si>
    <r>
      <rPr>
        <sz val="11"/>
        <color indexed="8"/>
        <rFont val="標楷體"/>
        <family val="4"/>
      </rPr>
      <t>男</t>
    </r>
  </si>
  <si>
    <t>Male</t>
  </si>
  <si>
    <r>
      <rPr>
        <sz val="11"/>
        <color indexed="8"/>
        <rFont val="標楷體"/>
        <family val="4"/>
      </rPr>
      <t>女</t>
    </r>
    <r>
      <rPr>
        <sz val="11"/>
        <color indexed="8"/>
        <rFont val="Times New Roman"/>
        <family val="1"/>
      </rPr>
      <t xml:space="preserve"> </t>
    </r>
  </si>
  <si>
    <t>Female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</si>
  <si>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98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2009</t>
    </r>
  </si>
  <si>
    <t>Unit : Person</t>
  </si>
  <si>
    <t xml:space="preserve"> End  of Year &amp; Range of Age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</si>
  <si>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</si>
  <si>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</si>
  <si>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</si>
  <si>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</si>
  <si>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</si>
  <si>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</si>
  <si>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</si>
  <si>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</si>
  <si>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</si>
  <si>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</si>
  <si>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</si>
  <si>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</si>
  <si>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</si>
  <si>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</si>
  <si>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</si>
  <si>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</si>
  <si>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</si>
  <si>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Year of Age and Over</t>
  </si>
  <si>
    <t>Under 15 Years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</si>
  <si>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Person/Household 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</si>
  <si>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Person</t>
    </r>
  </si>
  <si>
    <t>Aborigines in Plains</t>
  </si>
  <si>
    <t>Aborigines in Mountains</t>
  </si>
  <si>
    <t>Humanities Section</t>
  </si>
  <si>
    <t>Budget,Accounting and Statistice Office</t>
  </si>
  <si>
    <t>…</t>
  </si>
  <si>
    <r>
      <rPr>
        <sz val="10"/>
        <rFont val="標楷體"/>
        <family val="4"/>
      </rPr>
      <t>單位：新臺幣千元</t>
    </r>
  </si>
  <si>
    <r>
      <rPr>
        <sz val="10"/>
        <rFont val="標楷體"/>
        <family val="4"/>
      </rPr>
      <t>單位：新臺幣千元</t>
    </r>
  </si>
  <si>
    <r>
      <t xml:space="preserve">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N.T.1,000</t>
    </r>
  </si>
  <si>
    <t xml:space="preserve">End of Year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</si>
  <si>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</si>
  <si>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</si>
  <si>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</si>
  <si>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</si>
  <si>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</si>
  <si>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</si>
  <si>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</si>
  <si>
    <t>Grand total</t>
  </si>
  <si>
    <t>Tea</t>
  </si>
  <si>
    <t>Chinese yam</t>
  </si>
  <si>
    <t xml:space="preserve">Others </t>
  </si>
  <si>
    <r>
      <rPr>
        <sz val="10"/>
        <rFont val="標楷體"/>
        <family val="4"/>
      </rPr>
      <t>單位：公頃、公噸</t>
    </r>
  </si>
  <si>
    <t xml:space="preserve"> Horses</t>
  </si>
  <si>
    <t xml:space="preserve"> Rabbits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</si>
  <si>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</si>
  <si>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</si>
  <si>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</si>
  <si>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</si>
  <si>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</si>
  <si>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</si>
  <si>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</si>
  <si>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</si>
  <si>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豬</t>
    </r>
  </si>
  <si>
    <t>Slaughter House</t>
  </si>
  <si>
    <t>Cattle</t>
  </si>
  <si>
    <r>
      <rPr>
        <sz val="11"/>
        <rFont val="標楷體"/>
        <family val="4"/>
      </rPr>
      <t>電動</t>
    </r>
  </si>
  <si>
    <r>
      <rPr>
        <sz val="11"/>
        <rFont val="標楷體"/>
        <family val="4"/>
      </rPr>
      <t>人工</t>
    </r>
  </si>
  <si>
    <r>
      <rPr>
        <sz val="11"/>
        <rFont val="標楷體"/>
        <family val="4"/>
      </rPr>
      <t>合計</t>
    </r>
  </si>
  <si>
    <r>
      <rPr>
        <sz val="11"/>
        <rFont val="標楷體"/>
        <family val="4"/>
      </rPr>
      <t>水牛</t>
    </r>
  </si>
  <si>
    <r>
      <rPr>
        <sz val="11"/>
        <rFont val="標楷體"/>
        <family val="4"/>
      </rPr>
      <t>黃牛及</t>
    </r>
  </si>
  <si>
    <r>
      <rPr>
        <sz val="11"/>
        <rFont val="標楷體"/>
        <family val="4"/>
      </rPr>
      <t>乳牛</t>
    </r>
  </si>
  <si>
    <r>
      <rPr>
        <sz val="11"/>
        <rFont val="標楷體"/>
        <family val="4"/>
      </rPr>
      <t>雜種牛</t>
    </r>
  </si>
  <si>
    <t xml:space="preserve">Electric </t>
  </si>
  <si>
    <t>Artificial</t>
  </si>
  <si>
    <t>Buffaloes</t>
  </si>
  <si>
    <t>Goats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</si>
  <si>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91</t>
    </r>
    <r>
      <rPr>
        <sz val="11"/>
        <rFont val="標楷體"/>
        <family val="4"/>
      </rPr>
      <t>年底</t>
    </r>
  </si>
  <si>
    <r>
      <rPr>
        <sz val="10"/>
        <rFont val="標楷體"/>
        <family val="4"/>
      </rPr>
      <t>屠宰場所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</t>
    </r>
  </si>
  <si>
    <t xml:space="preserve"> Total</t>
  </si>
  <si>
    <t>Mule-Chicken</t>
  </si>
  <si>
    <t xml:space="preserve"> Mule-Duck</t>
  </si>
  <si>
    <t>Geese</t>
  </si>
  <si>
    <r>
      <rPr>
        <sz val="10"/>
        <rFont val="標楷體"/>
        <family val="4"/>
      </rPr>
      <t>雞</t>
    </r>
    <r>
      <rPr>
        <sz val="10"/>
        <rFont val="Times New Roman"/>
        <family val="1"/>
      </rPr>
      <t xml:space="preserve">           </t>
    </r>
    <r>
      <rPr>
        <sz val="8"/>
        <rFont val="Times New Roman"/>
        <family val="1"/>
      </rPr>
      <t xml:space="preserve">  Chicken</t>
    </r>
  </si>
  <si>
    <r>
      <rPr>
        <sz val="10"/>
        <rFont val="標楷體"/>
        <family val="4"/>
      </rPr>
      <t>鴨</t>
    </r>
    <r>
      <rPr>
        <sz val="10"/>
        <rFont val="Times New Roman"/>
        <family val="1"/>
      </rPr>
      <t xml:space="preserve">           </t>
    </r>
    <r>
      <rPr>
        <sz val="8"/>
        <rFont val="Times New Roman"/>
        <family val="1"/>
      </rPr>
      <t xml:space="preserve">  Ducks</t>
    </r>
  </si>
  <si>
    <t>Year-Round  Quantity  &amp;  Value  of  Milk</t>
  </si>
  <si>
    <t>Number  of  Dairy  Farms (Farm)</t>
  </si>
  <si>
    <t>Number  of  Multiparous  Cattle(Head)</t>
  </si>
  <si>
    <t xml:space="preserve"> Quantity(m.t. )</t>
  </si>
  <si>
    <t>Value (N.T.$1000)</t>
  </si>
  <si>
    <t xml:space="preserve">                                </t>
  </si>
  <si>
    <t xml:space="preserve"> Unit:number</t>
  </si>
  <si>
    <t>Grade 6</t>
  </si>
  <si>
    <r>
      <rPr>
        <sz val="8"/>
        <rFont val="標楷體"/>
        <family val="4"/>
      </rPr>
      <t>三年級</t>
    </r>
    <r>
      <rPr>
        <sz val="8"/>
        <rFont val="Times New Roman"/>
        <family val="1"/>
      </rPr>
      <t xml:space="preserve">  Grade 3</t>
    </r>
  </si>
  <si>
    <r>
      <t xml:space="preserve"> </t>
    </r>
    <r>
      <rPr>
        <sz val="10"/>
        <rFont val="標楷體"/>
        <family val="4"/>
      </rPr>
      <t>單位：人</t>
    </r>
    <r>
      <rPr>
        <sz val="10"/>
        <rFont val="Times New Roman"/>
        <family val="1"/>
      </rPr>
      <t xml:space="preserve"> </t>
    </r>
  </si>
  <si>
    <t xml:space="preserve">  Unit : Person</t>
  </si>
  <si>
    <t xml:space="preserve"> Physician</t>
  </si>
  <si>
    <t xml:space="preserve">  Dietitian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</si>
  <si>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</si>
  <si>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2002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</si>
  <si>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</si>
  <si>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2003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</si>
  <si>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</si>
  <si>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2004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</si>
  <si>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</si>
  <si>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2005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</si>
  <si>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</si>
  <si>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2006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</si>
  <si>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</si>
  <si>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2007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</si>
  <si>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</si>
  <si>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2008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</si>
  <si>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</si>
  <si>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2009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</si>
  <si>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</si>
  <si>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t xml:space="preserve">  End of 2010</t>
  </si>
  <si>
    <t xml:space="preserve">  End of 2011</t>
  </si>
  <si>
    <t/>
  </si>
  <si>
    <t>Unit : Bed</t>
  </si>
  <si>
    <t>General</t>
  </si>
  <si>
    <t>T.B.</t>
  </si>
  <si>
    <t>Ether</t>
  </si>
  <si>
    <t>Nursery</t>
  </si>
  <si>
    <t>Unit : Number</t>
  </si>
  <si>
    <t xml:space="preserve"> Number of Pharmaceutical Firms</t>
  </si>
  <si>
    <t>Chinese Herb Firms</t>
  </si>
  <si>
    <t>End of Year</t>
  </si>
  <si>
    <t>Dealer</t>
  </si>
  <si>
    <t>Manufacturer</t>
  </si>
  <si>
    <t>Pharmacies</t>
  </si>
  <si>
    <t xml:space="preserve"> Unit: Case</t>
  </si>
  <si>
    <t xml:space="preserve">  Credit, Debt</t>
  </si>
  <si>
    <t>Power of Property</t>
  </si>
  <si>
    <t>Not</t>
  </si>
  <si>
    <t>Table 8-3  Number of Pharmaceutical Firms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</si>
  <si>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Household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 xml:space="preserve"> Person</t>
    </r>
  </si>
  <si>
    <t>Level 1</t>
  </si>
  <si>
    <t>Level 2</t>
  </si>
  <si>
    <t>Level 3</t>
  </si>
  <si>
    <t>End of Year</t>
  </si>
  <si>
    <t>No. of Households</t>
  </si>
  <si>
    <t>No. of Persons</t>
  </si>
  <si>
    <t>Unit : Person</t>
  </si>
  <si>
    <t>Losing Functions of Primary Organs</t>
  </si>
  <si>
    <t>Autism</t>
  </si>
  <si>
    <t>甲種建築用地</t>
  </si>
  <si>
    <t>End of Year &amp; Village</t>
  </si>
  <si>
    <r>
      <rPr>
        <sz val="10"/>
        <color indexed="8"/>
        <rFont val="標楷體"/>
        <family val="4"/>
      </rPr>
      <t xml:space="preserve">年底別及里別
</t>
    </r>
    <r>
      <rPr>
        <sz val="10"/>
        <color indexed="8"/>
        <rFont val="Times New Roman"/>
        <family val="1"/>
      </rPr>
      <t>End of Year &amp; Village</t>
    </r>
  </si>
  <si>
    <t>End  of Year &amp; Village</t>
  </si>
  <si>
    <t>End of Year &amp; Township</t>
  </si>
  <si>
    <r>
      <rPr>
        <sz val="10"/>
        <rFont val="標楷體"/>
        <family val="4"/>
      </rPr>
      <t>年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別</t>
    </r>
  </si>
  <si>
    <t>End  of  Year</t>
  </si>
  <si>
    <r>
      <t xml:space="preserve"> </t>
    </r>
    <r>
      <rPr>
        <sz val="10"/>
        <color indexed="8"/>
        <rFont val="標楷體"/>
        <family val="4"/>
      </rPr>
      <t>單位：件、％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</si>
  <si>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            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</si>
  <si>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委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員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集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體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調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解</t>
    </r>
  </si>
  <si>
    <r>
      <rPr>
        <sz val="10"/>
        <color indexed="8"/>
        <rFont val="標楷體"/>
        <family val="4"/>
      </rPr>
      <t>委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員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獨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任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調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解</t>
    </r>
  </si>
  <si>
    <r>
      <rPr>
        <sz val="10"/>
        <color indexed="8"/>
        <rFont val="標楷體"/>
        <family val="4"/>
      </rPr>
      <t>協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同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調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解</t>
    </r>
  </si>
  <si>
    <t>Meeting Mediation</t>
  </si>
  <si>
    <t>Independent Mediation</t>
  </si>
  <si>
    <t>Accompany Mediation</t>
  </si>
  <si>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</si>
  <si>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成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立</t>
    </r>
  </si>
  <si>
    <r>
      <rPr>
        <sz val="10"/>
        <color indexed="8"/>
        <rFont val="標楷體"/>
        <family val="4"/>
      </rPr>
      <t>不成立</t>
    </r>
  </si>
  <si>
    <r>
      <rPr>
        <sz val="10"/>
        <color indexed="8"/>
        <rFont val="標楷體"/>
        <family val="4"/>
      </rPr>
      <t>成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立</t>
    </r>
  </si>
  <si>
    <r>
      <rPr>
        <sz val="10"/>
        <color indexed="8"/>
        <rFont val="標楷體"/>
        <family val="4"/>
      </rPr>
      <t>比率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</si>
  <si>
    <t>Sustained</t>
  </si>
  <si>
    <t>Not</t>
  </si>
  <si>
    <r>
      <t xml:space="preserve">    Ratio (%)</t>
    </r>
    <r>
      <rPr>
        <sz val="8"/>
        <color indexed="8"/>
        <rFont val="標楷體"/>
        <family val="4"/>
      </rPr>
      <t>ˉ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</si>
  <si>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92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</si>
  <si>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93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</si>
  <si>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94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</si>
  <si>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95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</si>
  <si>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96</t>
    </r>
    <r>
      <rPr>
        <sz val="11"/>
        <color indexed="8"/>
        <rFont val="標楷體"/>
        <family val="4"/>
      </rPr>
      <t>年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</si>
  <si>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Ya Tan  Land Office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</si>
  <si>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Ya Tan  Land Office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</si>
  <si>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</si>
  <si>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98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</si>
  <si>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標楷體"/>
        <family val="4"/>
      </rPr>
      <t>年</t>
    </r>
  </si>
  <si>
    <r>
      <t xml:space="preserve"> </t>
    </r>
    <r>
      <rPr>
        <sz val="12"/>
        <color indexed="8"/>
        <rFont val="標楷體"/>
        <family val="4"/>
      </rPr>
      <t>年別</t>
    </r>
    <r>
      <rPr>
        <sz val="12"/>
        <color indexed="8"/>
        <rFont val="Times New Roman"/>
        <family val="1"/>
      </rPr>
      <t xml:space="preserve"> 
Year </t>
    </r>
  </si>
  <si>
    <r>
      <t>Agriculture</t>
    </r>
    <r>
      <rPr>
        <sz val="8"/>
        <color indexed="8"/>
        <rFont val="標楷體"/>
        <family val="4"/>
      </rPr>
      <t>、</t>
    </r>
  </si>
  <si>
    <t>Male</t>
  </si>
  <si>
    <t xml:space="preserve">  Table 8-1 Number of Registered Medical Personnel in Hospitals,</t>
  </si>
  <si>
    <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</si>
  <si>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Statistics, M.O.E</t>
    </r>
  </si>
  <si>
    <t>End of Year &amp; Organization</t>
  </si>
  <si>
    <t xml:space="preserve">Personnel Management </t>
  </si>
  <si>
    <t>Elected 
Mayor</t>
  </si>
  <si>
    <t>Elected Official</t>
  </si>
  <si>
    <t xml:space="preserve"> Staff</t>
  </si>
  <si>
    <t>temporary Staff</t>
  </si>
  <si>
    <t>Contract  Employees</t>
  </si>
  <si>
    <t>Technical  Worker</t>
  </si>
  <si>
    <t>Driver</t>
  </si>
  <si>
    <t>Manual  Worker</t>
  </si>
  <si>
    <t>Table 9-1 Households and Persons of Low Income Families</t>
  </si>
  <si>
    <t>Table 9-2 The Disabled Population</t>
  </si>
  <si>
    <r>
      <t xml:space="preserve"> </t>
    </r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10-1 </t>
    </r>
    <r>
      <rPr>
        <sz val="14"/>
        <color indexed="8"/>
        <rFont val="標楷體"/>
        <family val="4"/>
      </rPr>
      <t>辦理調解業務－方式別</t>
    </r>
    <r>
      <rPr>
        <sz val="14"/>
        <color indexed="8"/>
        <rFont val="Times New Roman"/>
        <family val="1"/>
      </rPr>
      <t xml:space="preserve"> </t>
    </r>
  </si>
  <si>
    <r>
      <t xml:space="preserve">  Table 10-1  Mediations Conducted</t>
    </r>
    <r>
      <rPr>
        <sz val="14"/>
        <color indexed="8"/>
        <rFont val="標楷體"/>
        <family val="4"/>
      </rPr>
      <t>－</t>
    </r>
    <r>
      <rPr>
        <sz val="14"/>
        <color indexed="8"/>
        <rFont val="Times New Roman"/>
        <family val="1"/>
      </rPr>
      <t>by Mediation Type</t>
    </r>
  </si>
  <si>
    <t xml:space="preserve">Table 6-1 Budget and Settled Account of Revenues by Sources </t>
  </si>
  <si>
    <t xml:space="preserve">Table 6-2 Budgets and Settled Account of Expenditures </t>
  </si>
  <si>
    <r>
      <t xml:space="preserve">  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標楷體"/>
        <family val="4"/>
      </rPr>
      <t xml:space="preserve">底
</t>
    </r>
    <r>
      <rPr>
        <sz val="10"/>
        <color indexed="8"/>
        <rFont val="Times New Roman"/>
        <family val="1"/>
      </rPr>
      <t xml:space="preserve">  End of Year</t>
    </r>
  </si>
  <si>
    <r>
      <rPr>
        <sz val="11"/>
        <color indexed="8"/>
        <rFont val="標楷體"/>
        <family val="4"/>
      </rPr>
      <t xml:space="preserve">年底別及里別
</t>
    </r>
    <r>
      <rPr>
        <sz val="11"/>
        <color indexed="8"/>
        <rFont val="Times New Roman"/>
        <family val="1"/>
      </rPr>
      <t>End of Year &amp; Village</t>
    </r>
  </si>
  <si>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</si>
  <si>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</si>
  <si>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總計</t>
    </r>
  </si>
  <si>
    <r>
      <rPr>
        <sz val="10"/>
        <rFont val="標楷體"/>
        <family val="4"/>
      </rPr>
      <t>民選機關首長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</si>
  <si>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2-1 </t>
    </r>
    <r>
      <rPr>
        <sz val="14"/>
        <rFont val="標楷體"/>
        <family val="4"/>
      </rPr>
      <t>現住戶數及性比例</t>
    </r>
  </si>
  <si>
    <r>
      <t>Table 2-1 Number of Households</t>
    </r>
    <r>
      <rPr>
        <sz val="14"/>
        <rFont val="Times New Roman"/>
        <family val="1"/>
      </rPr>
      <t xml:space="preserve"> &amp; Sex Ratio</t>
    </r>
  </si>
  <si>
    <r>
      <rPr>
        <sz val="10"/>
        <rFont val="標楷體"/>
        <family val="4"/>
      </rPr>
      <t>民意代表</t>
    </r>
  </si>
  <si>
    <r>
      <rPr>
        <sz val="10"/>
        <rFont val="標楷體"/>
        <family val="4"/>
      </rPr>
      <t>正式職員</t>
    </r>
  </si>
  <si>
    <r>
      <rPr>
        <sz val="10"/>
        <rFont val="標楷體"/>
        <family val="4"/>
      </rPr>
      <t>臨時人員</t>
    </r>
  </si>
  <si>
    <r>
      <rPr>
        <sz val="10"/>
        <rFont val="標楷體"/>
        <family val="4"/>
      </rPr>
      <t>約僱人員</t>
    </r>
  </si>
  <si>
    <r>
      <rPr>
        <sz val="10"/>
        <rFont val="標楷體"/>
        <family val="4"/>
      </rPr>
      <t>技工</t>
    </r>
  </si>
  <si>
    <r>
      <rPr>
        <sz val="10"/>
        <rFont val="標楷體"/>
        <family val="4"/>
      </rPr>
      <t>駕駛</t>
    </r>
  </si>
  <si>
    <r>
      <rPr>
        <sz val="10"/>
        <rFont val="標楷體"/>
        <family val="4"/>
      </rPr>
      <t>工友</t>
    </r>
  </si>
  <si>
    <t>二和</t>
  </si>
  <si>
    <t>三和</t>
  </si>
  <si>
    <t>上雅</t>
  </si>
  <si>
    <t>上楓</t>
  </si>
  <si>
    <t>大雅</t>
  </si>
  <si>
    <t>大楓</t>
  </si>
  <si>
    <t>六寶</t>
  </si>
  <si>
    <t>文雅</t>
  </si>
  <si>
    <t>四德</t>
  </si>
  <si>
    <t>西寶</t>
  </si>
  <si>
    <t>秀山</t>
  </si>
  <si>
    <t>忠義</t>
  </si>
  <si>
    <t>員林</t>
  </si>
  <si>
    <t>雅楓</t>
  </si>
  <si>
    <t>橫山</t>
  </si>
  <si>
    <t>─</t>
  </si>
  <si>
    <t xml:space="preserve">        ─</t>
  </si>
  <si>
    <r>
      <rPr>
        <sz val="10"/>
        <rFont val="標楷體"/>
        <family val="4"/>
      </rPr>
      <t>合計</t>
    </r>
  </si>
  <si>
    <r>
      <t>秘書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Secretary</t>
    </r>
  </si>
  <si>
    <t>表3-1 本所行政組織系統</t>
  </si>
  <si>
    <r>
      <t xml:space="preserve"> 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Hectare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 xml:space="preserve"> m.t.</t>
    </r>
  </si>
  <si>
    <t>Year</t>
  </si>
  <si>
    <r>
      <rPr>
        <sz val="10"/>
        <rFont val="標楷體"/>
        <family val="4"/>
      </rPr>
      <t>單位：頭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</si>
  <si>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Head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</si>
  <si>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</t>
    </r>
  </si>
  <si>
    <r>
      <rPr>
        <sz val="10"/>
        <rFont val="標楷體"/>
        <family val="4"/>
      </rPr>
      <t>乳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牛</t>
    </r>
    <r>
      <rPr>
        <sz val="10"/>
        <rFont val="Times New Roman"/>
        <family val="1"/>
      </rPr>
      <t xml:space="preserve">              </t>
    </r>
  </si>
  <si>
    <r>
      <rPr>
        <sz val="10"/>
        <rFont val="標楷體"/>
        <family val="4"/>
      </rPr>
      <t>馬</t>
    </r>
    <r>
      <rPr>
        <sz val="10"/>
        <rFont val="Times New Roman"/>
        <family val="1"/>
      </rPr>
      <t xml:space="preserve">         </t>
    </r>
  </si>
  <si>
    <r>
      <rPr>
        <sz val="10"/>
        <rFont val="標楷體"/>
        <family val="4"/>
      </rPr>
      <t>豬</t>
    </r>
    <r>
      <rPr>
        <sz val="10"/>
        <rFont val="Times New Roman"/>
        <family val="1"/>
      </rPr>
      <t xml:space="preserve">           </t>
    </r>
  </si>
  <si>
    <r>
      <rPr>
        <sz val="10"/>
        <rFont val="標楷體"/>
        <family val="4"/>
      </rPr>
      <t>鹿</t>
    </r>
    <r>
      <rPr>
        <sz val="10"/>
        <rFont val="Times New Roman"/>
        <family val="1"/>
      </rPr>
      <t xml:space="preserve">                </t>
    </r>
  </si>
  <si>
    <r>
      <rPr>
        <sz val="10"/>
        <rFont val="標楷體"/>
        <family val="4"/>
      </rPr>
      <t>兔</t>
    </r>
    <r>
      <rPr>
        <sz val="10"/>
        <rFont val="Times New Roman"/>
        <family val="1"/>
      </rPr>
      <t xml:space="preserve">            </t>
    </r>
  </si>
  <si>
    <r>
      <rPr>
        <sz val="10"/>
        <rFont val="標楷體"/>
        <family val="4"/>
      </rPr>
      <t>羊</t>
    </r>
    <r>
      <rPr>
        <sz val="10"/>
        <rFont val="Times New Roman"/>
        <family val="1"/>
      </rPr>
      <t xml:space="preserve">               </t>
    </r>
  </si>
  <si>
    <r>
      <rPr>
        <sz val="10"/>
        <rFont val="標楷體"/>
        <family val="4"/>
      </rPr>
      <t>單位：頭</t>
    </r>
  </si>
  <si>
    <r>
      <rPr>
        <sz val="10"/>
        <rFont val="標楷體"/>
        <family val="4"/>
      </rPr>
      <t>牛</t>
    </r>
  </si>
  <si>
    <r>
      <rPr>
        <sz val="10"/>
        <rFont val="標楷體"/>
        <family val="4"/>
      </rPr>
      <t>羊</t>
    </r>
  </si>
  <si>
    <r>
      <t>(</t>
    </r>
    <r>
      <rPr>
        <sz val="11"/>
        <rFont val="標楷體"/>
        <family val="4"/>
      </rPr>
      <t>登記
屠宰</t>
    </r>
    <r>
      <rPr>
        <sz val="11"/>
        <rFont val="Times New Roman"/>
        <family val="1"/>
      </rPr>
      <t>)</t>
    </r>
  </si>
  <si>
    <t>End  of  Year</t>
  </si>
  <si>
    <t>Yellow &amp; 
Hybrid Cattle</t>
  </si>
  <si>
    <t>Dairy
 Cattle</t>
  </si>
  <si>
    <t>Hogs
(Registered Slaughter)</t>
  </si>
  <si>
    <t>Total</t>
  </si>
  <si>
    <r>
      <rPr>
        <sz val="10"/>
        <rFont val="標楷體"/>
        <family val="4"/>
      </rPr>
      <t>單位：千隻</t>
    </r>
  </si>
  <si>
    <r>
      <rPr>
        <sz val="10"/>
        <rFont val="標楷體"/>
        <family val="4"/>
      </rPr>
      <t xml:space="preserve">年　底　別
</t>
    </r>
  </si>
  <si>
    <r>
      <rPr>
        <sz val="10"/>
        <rFont val="標楷體"/>
        <family val="4"/>
      </rPr>
      <t>蛋用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</si>
  <si>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1000 Head</t>
    </r>
  </si>
  <si>
    <r>
      <rPr>
        <sz val="10"/>
        <rFont val="標楷體"/>
        <family val="4"/>
      </rPr>
      <t>鵝</t>
    </r>
    <r>
      <rPr>
        <sz val="10"/>
        <rFont val="Times New Roman"/>
        <family val="1"/>
      </rPr>
      <t xml:space="preserve">                  </t>
    </r>
  </si>
  <si>
    <r>
      <rPr>
        <sz val="10"/>
        <rFont val="標楷體"/>
        <family val="4"/>
      </rPr>
      <t>火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雞</t>
    </r>
    <r>
      <rPr>
        <sz val="10"/>
        <rFont val="Times New Roman"/>
        <family val="1"/>
      </rPr>
      <t xml:space="preserve">                 </t>
    </r>
  </si>
  <si>
    <r>
      <rPr>
        <sz val="10"/>
        <rFont val="標楷體"/>
        <family val="4"/>
      </rPr>
      <t>肉用</t>
    </r>
    <r>
      <rPr>
        <sz val="10"/>
        <rFont val="Times New Roman"/>
        <family val="1"/>
      </rPr>
      <t xml:space="preserve">    </t>
    </r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</si>
  <si>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</si>
  <si>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蛋用</t>
    </r>
    <r>
      <rPr>
        <sz val="10"/>
        <rFont val="Times New Roman"/>
        <family val="1"/>
      </rPr>
      <t xml:space="preserve">    </t>
    </r>
  </si>
  <si>
    <r>
      <rPr>
        <sz val="10"/>
        <rFont val="標楷體"/>
        <family val="4"/>
      </rPr>
      <t>肉用</t>
    </r>
    <r>
      <rPr>
        <sz val="10"/>
        <rFont val="Times New Roman"/>
        <family val="1"/>
      </rPr>
      <t xml:space="preserve">   </t>
    </r>
  </si>
  <si>
    <r>
      <rPr>
        <sz val="10"/>
        <rFont val="標楷體"/>
        <family val="4"/>
      </rPr>
      <t>年底飼養戶數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戶）</t>
    </r>
    <r>
      <rPr>
        <sz val="10"/>
        <rFont val="Times New Roman"/>
        <family val="1"/>
      </rPr>
      <t xml:space="preserve">                   </t>
    </r>
  </si>
  <si>
    <r>
      <rPr>
        <sz val="10"/>
        <rFont val="標楷體"/>
        <family val="4"/>
      </rPr>
      <t>年底經產牛頭數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頭</t>
    </r>
    <r>
      <rPr>
        <sz val="10"/>
        <rFont val="Times New Roman"/>
        <family val="1"/>
      </rPr>
      <t xml:space="preserve">)                          </t>
    </r>
  </si>
  <si>
    <r>
      <rPr>
        <sz val="10"/>
        <rFont val="標楷體"/>
        <family val="4"/>
      </rPr>
      <t>全年產乳量及價值</t>
    </r>
    <r>
      <rPr>
        <sz val="10"/>
        <rFont val="Times New Roman"/>
        <family val="1"/>
      </rPr>
      <t xml:space="preserve">                   </t>
    </r>
  </si>
  <si>
    <r>
      <rPr>
        <sz val="10"/>
        <rFont val="標楷體"/>
        <family val="4"/>
      </rPr>
      <t>產乳量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噸</t>
    </r>
    <r>
      <rPr>
        <sz val="10"/>
        <rFont val="Times New Roman"/>
        <family val="1"/>
      </rPr>
      <t xml:space="preserve">)    </t>
    </r>
  </si>
  <si>
    <r>
      <rPr>
        <sz val="10"/>
        <rFont val="標楷體"/>
        <family val="4"/>
      </rPr>
      <t>總值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 xml:space="preserve">)  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</si>
  <si>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 </t>
    </r>
  </si>
  <si>
    <r>
      <t xml:space="preserve"> 壹、土地
I.</t>
    </r>
    <r>
      <rPr>
        <b/>
        <sz val="24"/>
        <rFont val="標楷體"/>
        <family val="4"/>
      </rPr>
      <t>Land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</si>
  <si>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底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別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</si>
  <si>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</si>
  <si>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食品製造業</t>
    </r>
  </si>
  <si>
    <r>
      <rPr>
        <sz val="10"/>
        <rFont val="標楷體"/>
        <family val="4"/>
      </rPr>
      <t>菸草製造業</t>
    </r>
  </si>
  <si>
    <r>
      <rPr>
        <sz val="10"/>
        <rFont val="標楷體"/>
        <family val="4"/>
      </rPr>
      <t>紡織業</t>
    </r>
  </si>
  <si>
    <r>
      <rPr>
        <sz val="10"/>
        <rFont val="標楷體"/>
        <family val="4"/>
      </rPr>
      <t>成衣及服飾品製造業</t>
    </r>
  </si>
  <si>
    <r>
      <rPr>
        <sz val="10"/>
        <rFont val="標楷體"/>
        <family val="4"/>
      </rPr>
      <t>皮革、毛皮及其製品製造業</t>
    </r>
  </si>
  <si>
    <r>
      <rPr>
        <sz val="10"/>
        <rFont val="標楷體"/>
        <family val="4"/>
      </rPr>
      <t>木竹製品製造業</t>
    </r>
  </si>
  <si>
    <r>
      <rPr>
        <sz val="10"/>
        <rFont val="標楷體"/>
        <family val="4"/>
      </rPr>
      <t>傢俱及裝設品製造業</t>
    </r>
  </si>
  <si>
    <r>
      <rPr>
        <sz val="10"/>
        <rFont val="標楷體"/>
        <family val="4"/>
      </rPr>
      <t>紙漿、紙及紙製品製造業</t>
    </r>
  </si>
  <si>
    <r>
      <rPr>
        <sz val="10"/>
        <rFont val="標楷體"/>
        <family val="4"/>
      </rPr>
      <t>印刷及有關事業</t>
    </r>
  </si>
  <si>
    <r>
      <rPr>
        <sz val="10"/>
        <rFont val="標楷體"/>
        <family val="4"/>
      </rPr>
      <t>化學材料製造業</t>
    </r>
  </si>
  <si>
    <r>
      <rPr>
        <sz val="10"/>
        <rFont val="標楷體"/>
        <family val="4"/>
      </rPr>
      <t>化學製品製造業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</si>
  <si>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底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及區別</t>
    </r>
  </si>
  <si>
    <r>
      <rPr>
        <sz val="10"/>
        <rFont val="標楷體"/>
        <family val="4"/>
      </rPr>
      <t>石油及煤製品製造業</t>
    </r>
  </si>
  <si>
    <t>二和里</t>
  </si>
  <si>
    <t>三和里</t>
  </si>
  <si>
    <t>上雅里</t>
  </si>
  <si>
    <t>上楓里</t>
  </si>
  <si>
    <t>大雅里</t>
  </si>
  <si>
    <t>大楓里</t>
  </si>
  <si>
    <t>六寶里</t>
  </si>
  <si>
    <t>文雅里</t>
  </si>
  <si>
    <t>四德里</t>
  </si>
  <si>
    <t>西寶里</t>
  </si>
  <si>
    <r>
      <t xml:space="preserve">大華國中
</t>
    </r>
    <r>
      <rPr>
        <sz val="8"/>
        <rFont val="標楷體"/>
        <family val="4"/>
      </rPr>
      <t xml:space="preserve">Dahwa </t>
    </r>
    <r>
      <rPr>
        <sz val="8"/>
        <rFont val="Times New Roman"/>
        <family val="1"/>
      </rPr>
      <t>Junior High School</t>
    </r>
  </si>
  <si>
    <r>
      <t xml:space="preserve">大雅國中
</t>
    </r>
    <r>
      <rPr>
        <sz val="8"/>
        <rFont val="標楷體"/>
        <family val="4"/>
      </rPr>
      <t>Daya</t>
    </r>
    <r>
      <rPr>
        <sz val="8"/>
        <rFont val="Times New Roman"/>
        <family val="1"/>
      </rPr>
      <t xml:space="preserve"> Junior High School</t>
    </r>
  </si>
  <si>
    <r>
      <t xml:space="preserve">大雅國小
</t>
    </r>
    <r>
      <rPr>
        <sz val="8"/>
        <rFont val="標楷體"/>
        <family val="4"/>
      </rPr>
      <t>Daya</t>
    </r>
    <r>
      <rPr>
        <sz val="8"/>
        <rFont val="Times New Roman"/>
        <family val="1"/>
      </rPr>
      <t xml:space="preserve"> Elementary School</t>
    </r>
  </si>
  <si>
    <r>
      <t xml:space="preserve">三和國小
</t>
    </r>
    <r>
      <rPr>
        <sz val="8"/>
        <rFont val="標楷體"/>
        <family val="4"/>
      </rPr>
      <t>Shes</t>
    </r>
    <r>
      <rPr>
        <sz val="8"/>
        <rFont val="Times New Roman"/>
        <family val="1"/>
      </rPr>
      <t xml:space="preserve"> Elementary School</t>
    </r>
  </si>
  <si>
    <r>
      <t xml:space="preserve">大明國小
</t>
    </r>
    <r>
      <rPr>
        <sz val="8"/>
        <rFont val="標楷體"/>
        <family val="4"/>
      </rPr>
      <t>Da-Min</t>
    </r>
    <r>
      <rPr>
        <sz val="8"/>
        <rFont val="Times New Roman"/>
        <family val="1"/>
      </rPr>
      <t xml:space="preserve"> Elementary School</t>
    </r>
  </si>
  <si>
    <r>
      <t xml:space="preserve">上楓國小
</t>
    </r>
    <r>
      <rPr>
        <sz val="8"/>
        <rFont val="標楷體"/>
        <family val="4"/>
      </rPr>
      <t>Shang-Feng</t>
    </r>
    <r>
      <rPr>
        <sz val="8"/>
        <rFont val="Times New Roman"/>
        <family val="1"/>
      </rPr>
      <t xml:space="preserve"> Elementary School</t>
    </r>
  </si>
  <si>
    <r>
      <t xml:space="preserve">汝鎏國小
</t>
    </r>
    <r>
      <rPr>
        <sz val="8"/>
        <rFont val="標楷體"/>
        <family val="4"/>
      </rPr>
      <t>Rles</t>
    </r>
    <r>
      <rPr>
        <sz val="8"/>
        <rFont val="Times New Roman"/>
        <family val="1"/>
      </rPr>
      <t xml:space="preserve"> Elementary School</t>
    </r>
  </si>
  <si>
    <r>
      <t xml:space="preserve">陽明國小
</t>
    </r>
    <r>
      <rPr>
        <sz val="8"/>
        <rFont val="標楷體"/>
        <family val="4"/>
      </rPr>
      <t>Ymies</t>
    </r>
    <r>
      <rPr>
        <sz val="8"/>
        <rFont val="Times New Roman"/>
        <family val="1"/>
      </rPr>
      <t xml:space="preserve"> Elementary School</t>
    </r>
  </si>
  <si>
    <r>
      <t xml:space="preserve">文雅國小
</t>
    </r>
    <r>
      <rPr>
        <sz val="8"/>
        <rFont val="標楷體"/>
        <family val="4"/>
      </rPr>
      <t>Wen-Ya</t>
    </r>
    <r>
      <rPr>
        <sz val="8"/>
        <rFont val="Times New Roman"/>
        <family val="1"/>
      </rPr>
      <t xml:space="preserve"> Elementary School</t>
    </r>
  </si>
  <si>
    <r>
      <t xml:space="preserve">六寶國小
</t>
    </r>
    <r>
      <rPr>
        <sz val="8"/>
        <rFont val="標楷體"/>
        <family val="4"/>
      </rPr>
      <t>Lioubao</t>
    </r>
    <r>
      <rPr>
        <sz val="8"/>
        <rFont val="Times New Roman"/>
        <family val="1"/>
      </rPr>
      <t xml:space="preserve"> Elementary School</t>
    </r>
  </si>
  <si>
    <t>秀山里</t>
  </si>
  <si>
    <t>員林里</t>
  </si>
  <si>
    <t>雅楓里</t>
  </si>
  <si>
    <t>橫山里</t>
  </si>
  <si>
    <t>忠義里</t>
  </si>
  <si>
    <t>End of Year</t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</si>
  <si>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</si>
  <si>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食品製造業</t>
    </r>
  </si>
  <si>
    <r>
      <rPr>
        <sz val="10"/>
        <rFont val="標楷體"/>
        <family val="4"/>
      </rPr>
      <t>飲料製造業</t>
    </r>
  </si>
  <si>
    <r>
      <rPr>
        <sz val="10"/>
        <rFont val="標楷體"/>
        <family val="4"/>
      </rPr>
      <t>菸草製造業</t>
    </r>
  </si>
  <si>
    <r>
      <rPr>
        <sz val="10"/>
        <rFont val="標楷體"/>
        <family val="4"/>
      </rPr>
      <t>紡織業</t>
    </r>
  </si>
  <si>
    <r>
      <rPr>
        <sz val="10"/>
        <rFont val="標楷體"/>
        <family val="4"/>
      </rPr>
      <t>成衣及服飾品製造業</t>
    </r>
  </si>
  <si>
    <r>
      <rPr>
        <sz val="10"/>
        <rFont val="標楷體"/>
        <family val="4"/>
      </rPr>
      <t>皮革、毛皮及其製品製造業</t>
    </r>
  </si>
  <si>
    <r>
      <rPr>
        <sz val="10"/>
        <rFont val="標楷體"/>
        <family val="4"/>
      </rPr>
      <t>印刷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及其輔助業</t>
    </r>
  </si>
  <si>
    <t>Food &amp; Drinking Manufacturing</t>
  </si>
  <si>
    <t xml:space="preserve">Beverage </t>
  </si>
  <si>
    <t>Tobacco Manufacturing</t>
  </si>
  <si>
    <t>Textiles Mills</t>
  </si>
  <si>
    <t>Manufacture of Wearing Apparel, Accessories &amp; Others</t>
  </si>
  <si>
    <t xml:space="preserve">Leather </t>
  </si>
  <si>
    <t>資料來源：教育部統計處。</t>
  </si>
  <si>
    <r>
      <rPr>
        <sz val="10"/>
        <rFont val="標楷體"/>
        <family val="4"/>
      </rPr>
      <t>資料來源：本所會計室。</t>
    </r>
  </si>
  <si>
    <r>
      <rPr>
        <sz val="10"/>
        <rFont val="標楷體"/>
        <family val="4"/>
      </rPr>
      <t>資料來源：本所人事室。</t>
    </r>
  </si>
  <si>
    <t>Lumber</t>
  </si>
  <si>
    <t xml:space="preserve">Paper Products </t>
  </si>
  <si>
    <t xml:space="preserve">Printing </t>
  </si>
  <si>
    <t>Manufacture of Petroleum &amp; Coal Products</t>
  </si>
  <si>
    <t xml:space="preserve">Chemical </t>
  </si>
  <si>
    <t xml:space="preserve">Chemical Products </t>
  </si>
  <si>
    <t xml:space="preserve">Medical Goods </t>
  </si>
  <si>
    <t>Manufacture of Rubber Products</t>
  </si>
  <si>
    <t>Manufacture of Plastic Products</t>
  </si>
  <si>
    <t>Manufacture of Non-metallic Mineral Products</t>
  </si>
  <si>
    <t>Basic Metal Industries</t>
  </si>
  <si>
    <t>Manufacture of Fabricated Metal Products</t>
  </si>
  <si>
    <t>Manufacture of Electronic</t>
  </si>
  <si>
    <t xml:space="preserve"> Computers, Electronic  &amp; Optical Products </t>
  </si>
  <si>
    <t xml:space="preserve">Electrical Equipment </t>
  </si>
  <si>
    <t xml:space="preserve">Machinery Equipment </t>
  </si>
  <si>
    <t xml:space="preserve">Motor Vehicles &amp;  Parts </t>
  </si>
  <si>
    <t xml:space="preserve"> Other Transport Equipment </t>
  </si>
  <si>
    <t xml:space="preserve">Furniture Products </t>
  </si>
  <si>
    <t xml:space="preserve"> Others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</si>
  <si>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</si>
  <si>
    <t>End of 2007</t>
  </si>
  <si>
    <t>End of 2008</t>
  </si>
  <si>
    <t>End of 2009</t>
  </si>
  <si>
    <t>End of 2010</t>
  </si>
  <si>
    <t>End of 2011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</si>
  <si>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6-1 </t>
    </r>
    <r>
      <rPr>
        <sz val="14"/>
        <rFont val="標楷體"/>
        <family val="4"/>
      </rPr>
      <t>歲入來源別預決算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</si>
  <si>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目
</t>
    </r>
    <r>
      <rPr>
        <sz val="10"/>
        <rFont val="Times New Roman"/>
        <family val="1"/>
      </rPr>
      <t>Item</t>
    </r>
  </si>
  <si>
    <r>
      <rPr>
        <sz val="10"/>
        <rFont val="標楷體"/>
        <family val="4"/>
      </rPr>
      <t>本年度</t>
    </r>
    <r>
      <rPr>
        <sz val="10"/>
        <rFont val="Times New Roman"/>
        <family val="1"/>
      </rPr>
      <t xml:space="preserve">  This year</t>
    </r>
  </si>
  <si>
    <r>
      <rPr>
        <sz val="10"/>
        <rFont val="標楷體"/>
        <family val="4"/>
      </rPr>
      <t>上年度</t>
    </r>
    <r>
      <rPr>
        <sz val="10"/>
        <rFont val="Times New Roman"/>
        <family val="1"/>
      </rPr>
      <t xml:space="preserve">  The previous year</t>
    </r>
  </si>
  <si>
    <r>
      <rPr>
        <sz val="9"/>
        <rFont val="標楷體"/>
        <family val="4"/>
      </rPr>
      <t>預算數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Budget</t>
    </r>
    <r>
      <rPr>
        <sz val="10"/>
        <rFont val="Times New Roman"/>
        <family val="1"/>
      </rPr>
      <t xml:space="preserve">
(1)</t>
    </r>
  </si>
  <si>
    <r>
      <rPr>
        <sz val="9"/>
        <rFont val="標楷體"/>
        <family val="4"/>
      </rPr>
      <t>決算數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Settled</t>
    </r>
    <r>
      <rPr>
        <sz val="10"/>
        <rFont val="Times New Roman"/>
        <family val="1"/>
      </rPr>
      <t xml:space="preserve">
(2)</t>
    </r>
  </si>
  <si>
    <r>
      <rPr>
        <sz val="9"/>
        <rFont val="標楷體"/>
        <family val="4"/>
      </rPr>
      <t>比較增減數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Difference</t>
    </r>
    <r>
      <rPr>
        <sz val="10"/>
        <rFont val="Times New Roman"/>
        <family val="1"/>
      </rPr>
      <t xml:space="preserve">
(2)-(1)</t>
    </r>
  </si>
  <si>
    <r>
      <rPr>
        <sz val="11"/>
        <rFont val="標楷體"/>
        <family val="4"/>
      </rPr>
      <t>經常門資本門合計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Total</t>
    </r>
  </si>
  <si>
    <r>
      <rPr>
        <sz val="10"/>
        <rFont val="標楷體"/>
        <family val="4"/>
      </rPr>
      <t xml:space="preserve">經常門合計
</t>
    </r>
    <r>
      <rPr>
        <sz val="8"/>
        <rFont val="Times New Roman"/>
        <family val="1"/>
      </rPr>
      <t>Subtotal of Current</t>
    </r>
  </si>
  <si>
    <r>
      <rPr>
        <sz val="10"/>
        <rFont val="標楷體"/>
        <family val="4"/>
      </rPr>
      <t xml:space="preserve">罰款及賠償收入
</t>
    </r>
    <r>
      <rPr>
        <sz val="8"/>
        <rFont val="Times New Roman"/>
        <family val="1"/>
      </rPr>
      <t>Fines and Indemnities</t>
    </r>
  </si>
  <si>
    <r>
      <rPr>
        <sz val="10"/>
        <rFont val="標楷體"/>
        <family val="4"/>
      </rPr>
      <t xml:space="preserve">規費收入
</t>
    </r>
    <r>
      <rPr>
        <sz val="8"/>
        <rFont val="Times New Roman"/>
        <family val="1"/>
      </rPr>
      <t>Fees</t>
    </r>
  </si>
  <si>
    <r>
      <rPr>
        <sz val="10"/>
        <rFont val="標楷體"/>
        <family val="4"/>
      </rPr>
      <t xml:space="preserve">財產收入
</t>
    </r>
    <r>
      <rPr>
        <sz val="8"/>
        <rFont val="Times New Roman"/>
        <family val="1"/>
      </rPr>
      <t>Public Property</t>
    </r>
  </si>
  <si>
    <r>
      <rPr>
        <sz val="10"/>
        <rFont val="標楷體"/>
        <family val="4"/>
      </rPr>
      <t xml:space="preserve">其他收入
</t>
    </r>
    <r>
      <rPr>
        <sz val="8"/>
        <rFont val="Times New Roman"/>
        <family val="1"/>
      </rPr>
      <t>Others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</si>
  <si>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6-2 </t>
    </r>
    <r>
      <rPr>
        <sz val="14"/>
        <rFont val="標楷體"/>
        <family val="4"/>
      </rPr>
      <t>歲出預決算</t>
    </r>
  </si>
  <si>
    <r>
      <rPr>
        <sz val="10"/>
        <rFont val="標楷體"/>
        <family val="4"/>
      </rPr>
      <t xml:space="preserve">預算數
</t>
    </r>
    <r>
      <rPr>
        <sz val="8"/>
        <rFont val="Times New Roman"/>
        <family val="1"/>
      </rPr>
      <t>Budget</t>
    </r>
    <r>
      <rPr>
        <sz val="10"/>
        <rFont val="Times New Roman"/>
        <family val="1"/>
      </rPr>
      <t xml:space="preserve">
(1)</t>
    </r>
  </si>
  <si>
    <r>
      <rPr>
        <sz val="10"/>
        <rFont val="標楷體"/>
        <family val="4"/>
      </rPr>
      <t xml:space="preserve">決算數
</t>
    </r>
    <r>
      <rPr>
        <sz val="8"/>
        <rFont val="Times New Roman"/>
        <family val="1"/>
      </rPr>
      <t>Settled</t>
    </r>
    <r>
      <rPr>
        <sz val="10"/>
        <rFont val="Times New Roman"/>
        <family val="1"/>
      </rPr>
      <t xml:space="preserve">
(2)</t>
    </r>
  </si>
  <si>
    <r>
      <rPr>
        <sz val="10"/>
        <rFont val="標楷體"/>
        <family val="4"/>
      </rPr>
      <t xml:space="preserve">比較
增減數
</t>
    </r>
    <r>
      <rPr>
        <sz val="8"/>
        <rFont val="Times New Roman"/>
        <family val="1"/>
      </rPr>
      <t>Difference</t>
    </r>
    <r>
      <rPr>
        <sz val="10"/>
        <rFont val="Times New Roman"/>
        <family val="1"/>
      </rPr>
      <t xml:space="preserve">
(2)-(1)</t>
    </r>
  </si>
  <si>
    <r>
      <rPr>
        <sz val="11"/>
        <rFont val="標楷體"/>
        <family val="4"/>
      </rPr>
      <t xml:space="preserve">總計
</t>
    </r>
    <r>
      <rPr>
        <sz val="9"/>
        <rFont val="Times New Roman"/>
        <family val="1"/>
      </rPr>
      <t>Grand Total</t>
    </r>
  </si>
  <si>
    <r>
      <rPr>
        <sz val="10"/>
        <rFont val="標楷體"/>
        <family val="4"/>
      </rPr>
      <t>經常門資本門合計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>Total of Current &amp; Capital</t>
    </r>
  </si>
  <si>
    <r>
      <t xml:space="preserve">  </t>
    </r>
    <r>
      <rPr>
        <sz val="10"/>
        <rFont val="標楷體"/>
        <family val="4"/>
      </rPr>
      <t xml:space="preserve">社政業務
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Social Affairs</t>
    </r>
  </si>
  <si>
    <r>
      <t xml:space="preserve">    </t>
    </r>
    <r>
      <rPr>
        <sz val="10"/>
        <rFont val="標楷體"/>
        <family val="4"/>
      </rPr>
      <t xml:space="preserve">社會福利
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Social Welfare</t>
    </r>
  </si>
  <si>
    <r>
      <t xml:space="preserve"> </t>
    </r>
    <r>
      <rPr>
        <sz val="10"/>
        <rFont val="標楷體"/>
        <family val="4"/>
      </rPr>
      <t>資本門合計</t>
    </r>
    <r>
      <rPr>
        <sz val="11"/>
        <rFont val="Times New Roman"/>
        <family val="1"/>
      </rPr>
      <t xml:space="preserve">
 </t>
    </r>
    <r>
      <rPr>
        <sz val="8"/>
        <rFont val="Times New Roman"/>
        <family val="1"/>
      </rPr>
      <t>Subtotal of Capital</t>
    </r>
  </si>
  <si>
    <r>
      <t xml:space="preserve"> </t>
    </r>
    <r>
      <rPr>
        <sz val="10"/>
        <rFont val="標楷體"/>
        <family val="4"/>
      </rPr>
      <t xml:space="preserve">統籌科目
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Retirement &amp; Pension Affairs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</si>
  <si>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7-1 </t>
    </r>
    <r>
      <rPr>
        <sz val="14"/>
        <rFont val="標楷體"/>
        <family val="4"/>
      </rPr>
      <t>所轄國民中學概況</t>
    </r>
  </si>
  <si>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　　　</t>
    </r>
    <r>
      <rPr>
        <sz val="10"/>
        <rFont val="Times New Roman"/>
        <family val="1"/>
      </rPr>
      <t xml:space="preserve">                          </t>
    </r>
    <r>
      <rPr>
        <sz val="10"/>
        <rFont val="標楷體"/>
        <family val="4"/>
      </rPr>
      <t>　　　</t>
    </r>
  </si>
  <si>
    <r>
      <rPr>
        <sz val="10"/>
        <rFont val="標楷體"/>
        <family val="4"/>
      </rPr>
      <t>校數</t>
    </r>
  </si>
  <si>
    <r>
      <rPr>
        <sz val="10"/>
        <rFont val="標楷體"/>
        <family val="4"/>
      </rPr>
      <t>教師數</t>
    </r>
  </si>
  <si>
    <r>
      <rPr>
        <sz val="10"/>
        <rFont val="標楷體"/>
        <family val="4"/>
      </rPr>
      <t>職員數</t>
    </r>
  </si>
  <si>
    <r>
      <rPr>
        <sz val="10"/>
        <rFont val="標楷體"/>
        <family val="4"/>
      </rPr>
      <t>班級數　　</t>
    </r>
    <r>
      <rPr>
        <sz val="10"/>
        <rFont val="Times New Roman"/>
        <family val="1"/>
      </rPr>
      <t xml:space="preserve">             </t>
    </r>
  </si>
  <si>
    <r>
      <rPr>
        <sz val="10"/>
        <rFont val="標楷體"/>
        <family val="4"/>
      </rPr>
      <t>學生數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Number of  Students</t>
    </r>
  </si>
  <si>
    <r>
      <rPr>
        <sz val="8"/>
        <rFont val="標楷體"/>
        <family val="4"/>
      </rPr>
      <t>上學年度畢業生數</t>
    </r>
    <r>
      <rPr>
        <sz val="8"/>
        <rFont val="Times New Roman"/>
        <family val="1"/>
      </rPr>
      <t xml:space="preserve"> No. of  Graduates in the Previous Academic Year</t>
    </r>
    <r>
      <rPr>
        <sz val="8"/>
        <rFont val="標楷體"/>
        <family val="4"/>
      </rPr>
      <t>　</t>
    </r>
  </si>
  <si>
    <t xml:space="preserve">Number </t>
  </si>
  <si>
    <t>Number  of  Teachers</t>
  </si>
  <si>
    <t>Number  of  Staffs</t>
  </si>
  <si>
    <t>Number  of  Classes</t>
  </si>
  <si>
    <r>
      <rPr>
        <sz val="8"/>
        <rFont val="標楷體"/>
        <family val="4"/>
      </rPr>
      <t>合計</t>
    </r>
    <r>
      <rPr>
        <sz val="8"/>
        <rFont val="Times New Roman"/>
        <family val="1"/>
      </rPr>
      <t xml:space="preserve"> Total</t>
    </r>
  </si>
  <si>
    <r>
      <rPr>
        <sz val="8"/>
        <rFont val="標楷體"/>
        <family val="4"/>
      </rPr>
      <t>一年級</t>
    </r>
    <r>
      <rPr>
        <sz val="8"/>
        <rFont val="Times New Roman"/>
        <family val="1"/>
      </rPr>
      <t xml:space="preserve"> Grade  1</t>
    </r>
  </si>
  <si>
    <r>
      <rPr>
        <sz val="8"/>
        <rFont val="標楷體"/>
        <family val="4"/>
      </rPr>
      <t>二年級</t>
    </r>
    <r>
      <rPr>
        <sz val="8"/>
        <rFont val="Times New Roman"/>
        <family val="1"/>
      </rPr>
      <t xml:space="preserve"> Grade  2</t>
    </r>
  </si>
  <si>
    <r>
      <rPr>
        <sz val="8"/>
        <rFont val="標楷體"/>
        <family val="4"/>
      </rPr>
      <t>三年級</t>
    </r>
    <r>
      <rPr>
        <sz val="8"/>
        <rFont val="Times New Roman"/>
        <family val="1"/>
      </rPr>
      <t xml:space="preserve"> Grade  3</t>
    </r>
  </si>
  <si>
    <t>Academic  Year</t>
  </si>
  <si>
    <t>of</t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</si>
  <si>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</si>
  <si>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男</t>
    </r>
  </si>
  <si>
    <r>
      <rPr>
        <sz val="10"/>
        <rFont val="標楷體"/>
        <family val="4"/>
      </rPr>
      <t>女</t>
    </r>
  </si>
  <si>
    <r>
      <rPr>
        <sz val="10"/>
        <rFont val="標楷體"/>
        <family val="4"/>
      </rPr>
      <t>一年級</t>
    </r>
  </si>
  <si>
    <r>
      <rPr>
        <sz val="10"/>
        <rFont val="標楷體"/>
        <family val="4"/>
      </rPr>
      <t>二年級</t>
    </r>
  </si>
  <si>
    <r>
      <rPr>
        <sz val="10"/>
        <rFont val="標楷體"/>
        <family val="4"/>
      </rPr>
      <t>三年級</t>
    </r>
  </si>
  <si>
    <r>
      <rPr>
        <sz val="10"/>
        <rFont val="標楷體"/>
        <family val="4"/>
      </rPr>
      <t>計</t>
    </r>
  </si>
  <si>
    <t xml:space="preserve">Schools </t>
  </si>
  <si>
    <t>Total</t>
  </si>
  <si>
    <t>Male</t>
  </si>
  <si>
    <t>Female</t>
  </si>
  <si>
    <t>Grade 1</t>
  </si>
  <si>
    <t>Grade 2</t>
  </si>
  <si>
    <t>Grade 3</t>
  </si>
  <si>
    <r>
      <t>92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AY2003</t>
    </r>
  </si>
  <si>
    <r>
      <t>93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AY2004</t>
    </r>
  </si>
  <si>
    <r>
      <t>94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AY2005</t>
    </r>
  </si>
  <si>
    <r>
      <t>95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AY2006</t>
    </r>
  </si>
  <si>
    <r>
      <t>96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AY2007</t>
    </r>
  </si>
  <si>
    <r>
      <t>97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AY2008</t>
    </r>
  </si>
  <si>
    <r>
      <t>98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AY2009</t>
    </r>
  </si>
  <si>
    <r>
      <t>99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AY2010</t>
    </r>
  </si>
  <si>
    <r>
      <t>100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AY2011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</si>
  <si>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</si>
  <si>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8-1 </t>
    </r>
    <r>
      <rPr>
        <sz val="14"/>
        <rFont val="標楷體"/>
        <family val="4"/>
      </rPr>
      <t>醫療機構及其他醫事機構執業醫事人員數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</si>
  <si>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</si>
  <si>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醫師</t>
    </r>
  </si>
  <si>
    <r>
      <rPr>
        <sz val="10"/>
        <rFont val="標楷體"/>
        <family val="4"/>
      </rPr>
      <t>牙醫師</t>
    </r>
  </si>
  <si>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師</t>
    </r>
  </si>
  <si>
    <r>
      <rPr>
        <sz val="10"/>
        <rFont val="標楷體"/>
        <family val="4"/>
      </rPr>
      <t>藥劑生</t>
    </r>
  </si>
  <si>
    <r>
      <rPr>
        <sz val="10"/>
        <rFont val="標楷體"/>
        <family val="4"/>
      </rPr>
      <t xml:space="preserve">助產師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士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</si>
  <si>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鑲牙生</t>
    </r>
  </si>
  <si>
    <r>
      <rPr>
        <sz val="10"/>
        <rFont val="標楷體"/>
        <family val="4"/>
      </rPr>
      <t>營養師</t>
    </r>
  </si>
  <si>
    <r>
      <rPr>
        <sz val="10"/>
        <rFont val="標楷體"/>
        <family val="4"/>
      </rPr>
      <t>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床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心理師</t>
    </r>
  </si>
  <si>
    <r>
      <rPr>
        <sz val="10"/>
        <rFont val="標楷體"/>
        <family val="4"/>
      </rPr>
      <t>諮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商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心理師</t>
    </r>
  </si>
  <si>
    <r>
      <rPr>
        <sz val="10"/>
        <rFont val="標楷體"/>
        <family val="4"/>
      </rPr>
      <t>呼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吸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治療師</t>
    </r>
  </si>
  <si>
    <r>
      <rPr>
        <sz val="10"/>
        <rFont val="標楷體"/>
        <family val="4"/>
      </rPr>
      <t>語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言</t>
    </r>
    <r>
      <rPr>
        <sz val="10"/>
        <rFont val="Times New Roman"/>
        <family val="1"/>
      </rPr>
      <t xml:space="preserve"> 
</t>
    </r>
    <r>
      <rPr>
        <sz val="10"/>
        <rFont val="標楷體"/>
        <family val="4"/>
      </rPr>
      <t>治療師</t>
    </r>
  </si>
  <si>
    <r>
      <rPr>
        <sz val="10"/>
        <rFont val="標楷體"/>
        <family val="4"/>
      </rPr>
      <t>單位：床</t>
    </r>
  </si>
  <si>
    <r>
      <rPr>
        <sz val="10"/>
        <rFont val="標楷體"/>
        <family val="4"/>
      </rPr>
      <t>總計</t>
    </r>
  </si>
  <si>
    <r>
      <rPr>
        <sz val="10"/>
        <rFont val="標楷體"/>
        <family val="4"/>
      </rPr>
      <t>嬰兒床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</si>
  <si>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</si>
  <si>
    <r>
      <rPr>
        <sz val="10"/>
        <rFont val="標楷體"/>
        <family val="4"/>
      </rPr>
      <t>單位：家</t>
    </r>
  </si>
  <si>
    <r>
      <rPr>
        <sz val="10"/>
        <rFont val="標楷體"/>
        <family val="4"/>
      </rPr>
      <t>藥品販賣業</t>
    </r>
  </si>
  <si>
    <r>
      <rPr>
        <sz val="10"/>
        <rFont val="標楷體"/>
        <family val="4"/>
      </rPr>
      <t>藥品製造業</t>
    </r>
  </si>
  <si>
    <r>
      <rPr>
        <sz val="10"/>
        <rFont val="標楷體"/>
        <family val="4"/>
      </rPr>
      <t>醫療器材販賣業</t>
    </r>
  </si>
  <si>
    <r>
      <rPr>
        <sz val="10"/>
        <rFont val="標楷體"/>
        <family val="4"/>
      </rPr>
      <t>醫療器材製造業</t>
    </r>
  </si>
  <si>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</si>
  <si>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</si>
  <si>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中藥商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</si>
  <si>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局</t>
    </r>
  </si>
  <si>
    <r>
      <rPr>
        <sz val="10"/>
        <rFont val="標楷體"/>
        <family val="4"/>
      </rPr>
      <t>單位：戶、人</t>
    </r>
  </si>
  <si>
    <r>
      <rPr>
        <sz val="10"/>
        <rFont val="標楷體"/>
        <family val="4"/>
      </rPr>
      <t>年　底　別</t>
    </r>
  </si>
  <si>
    <r>
      <rPr>
        <sz val="10"/>
        <rFont val="標楷體"/>
        <family val="4"/>
      </rPr>
      <t>總　計</t>
    </r>
  </si>
  <si>
    <r>
      <rPr>
        <sz val="10"/>
        <rFont val="標楷體"/>
        <family val="4"/>
      </rPr>
      <t>戶　數</t>
    </r>
  </si>
  <si>
    <r>
      <rPr>
        <sz val="10"/>
        <rFont val="標楷體"/>
        <family val="4"/>
      </rPr>
      <t>人　數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</si>
  <si>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9-1 </t>
    </r>
    <r>
      <rPr>
        <sz val="14"/>
        <rFont val="標楷體"/>
        <family val="4"/>
      </rPr>
      <t>低收入戶戶數及人數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</si>
  <si>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</si>
  <si>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</si>
  <si>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</si>
  <si>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單位：人</t>
    </r>
  </si>
  <si>
    <r>
      <rPr>
        <sz val="10"/>
        <rFont val="標楷體"/>
        <family val="4"/>
      </rPr>
      <t>聲音機能或語言機能障礙者</t>
    </r>
  </si>
  <si>
    <r>
      <rPr>
        <sz val="10"/>
        <rFont val="標楷體"/>
        <family val="4"/>
      </rPr>
      <t>植物人</t>
    </r>
  </si>
  <si>
    <r>
      <rPr>
        <sz val="10"/>
        <rFont val="標楷體"/>
        <family val="4"/>
      </rPr>
      <t>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覺
障礙者</t>
    </r>
  </si>
  <si>
    <r>
      <rPr>
        <sz val="10"/>
        <rFont val="標楷體"/>
        <family val="4"/>
      </rPr>
      <t>肢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體
障礙者</t>
    </r>
  </si>
  <si>
    <r>
      <rPr>
        <sz val="10"/>
        <rFont val="標楷體"/>
        <family val="4"/>
      </rPr>
      <t>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能
障礙者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</si>
  <si>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他
障礙者</t>
    </r>
    <r>
      <rPr>
        <sz val="10"/>
        <rFont val="Times New Roman"/>
        <family val="1"/>
      </rPr>
      <t xml:space="preserve">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</si>
  <si>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9-2 </t>
    </r>
    <r>
      <rPr>
        <sz val="14"/>
        <rFont val="標楷體"/>
        <family val="4"/>
      </rPr>
      <t>身心障礙者人數</t>
    </r>
  </si>
  <si>
    <r>
      <t>Unit: Case</t>
    </r>
    <r>
      <rPr>
        <sz val="8"/>
        <color indexed="8"/>
        <rFont val="標楷體"/>
        <family val="4"/>
      </rPr>
      <t>、</t>
    </r>
    <r>
      <rPr>
        <sz val="8"/>
        <color indexed="8"/>
        <rFont val="Times New Roman"/>
        <family val="1"/>
      </rPr>
      <t>%</t>
    </r>
  </si>
  <si>
    <r>
      <t xml:space="preserve">  </t>
    </r>
    <r>
      <rPr>
        <sz val="10"/>
        <color indexed="8"/>
        <rFont val="標楷體"/>
        <family val="4"/>
      </rPr>
      <t>債權、債務</t>
    </r>
  </si>
  <si>
    <r>
      <t xml:space="preserve"> </t>
    </r>
    <r>
      <rPr>
        <sz val="10"/>
        <color indexed="8"/>
        <rFont val="標楷體"/>
        <family val="4"/>
      </rPr>
      <t>單位：件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</si>
  <si>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民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事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結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</si>
  <si>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計</t>
    </r>
  </si>
  <si>
    <t>Clinics and Other Medical Care Institutions</t>
  </si>
  <si>
    <r>
      <rPr>
        <sz val="10"/>
        <color indexed="8"/>
        <rFont val="標楷體"/>
        <family val="4"/>
      </rPr>
      <t>總計</t>
    </r>
  </si>
  <si>
    <r>
      <rPr>
        <sz val="10"/>
        <color indexed="8"/>
        <rFont val="標楷體"/>
        <family val="4"/>
      </rPr>
      <t>交通事業</t>
    </r>
  </si>
  <si>
    <r>
      <rPr>
        <sz val="10"/>
        <color indexed="8"/>
        <rFont val="標楷體"/>
        <family val="4"/>
      </rPr>
      <t>公用事業</t>
    </r>
  </si>
  <si>
    <r>
      <rPr>
        <sz val="10"/>
        <color indexed="8"/>
        <rFont val="標楷體"/>
        <family val="4"/>
      </rPr>
      <t>水利事業</t>
    </r>
  </si>
  <si>
    <r>
      <rPr>
        <sz val="10"/>
        <color indexed="8"/>
        <rFont val="標楷體"/>
        <family val="4"/>
      </rPr>
      <t>國營事業</t>
    </r>
  </si>
  <si>
    <r>
      <rPr>
        <sz val="10"/>
        <color indexed="8"/>
        <rFont val="標楷體"/>
        <family val="4"/>
      </rPr>
      <t>其他</t>
    </r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</si>
  <si>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97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</si>
  <si>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98</t>
    </r>
    <r>
      <rPr>
        <sz val="11"/>
        <color indexed="8"/>
        <rFont val="標楷體"/>
        <family val="4"/>
      </rPr>
      <t>年底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</si>
  <si>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99</t>
    </r>
    <r>
      <rPr>
        <sz val="11"/>
        <color indexed="8"/>
        <rFont val="標楷體"/>
        <family val="4"/>
      </rPr>
      <t>年底</t>
    </r>
  </si>
  <si>
    <r>
      <rPr>
        <sz val="10"/>
        <color indexed="8"/>
        <rFont val="標楷體"/>
        <family val="4"/>
      </rPr>
      <t>年底別及里別</t>
    </r>
  </si>
  <si>
    <r>
      <rPr>
        <sz val="10"/>
        <color indexed="8"/>
        <rFont val="標楷體"/>
        <family val="4"/>
      </rPr>
      <t>村里數</t>
    </r>
  </si>
  <si>
    <r>
      <rPr>
        <sz val="10"/>
        <color indexed="8"/>
        <rFont val="標楷體"/>
        <family val="4"/>
      </rPr>
      <t>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數</t>
    </r>
  </si>
  <si>
    <r>
      <rPr>
        <sz val="10"/>
        <rFont val="標楷體"/>
        <family val="4"/>
      </rPr>
      <t>戶數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 xml:space="preserve">)  </t>
    </r>
  </si>
  <si>
    <r>
      <rPr>
        <sz val="10"/>
        <rFont val="標楷體"/>
        <family val="4"/>
      </rPr>
      <t>現住戶口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Households </t>
    </r>
  </si>
  <si>
    <r>
      <rPr>
        <sz val="10"/>
        <color indexed="8"/>
        <rFont val="標楷體"/>
        <family val="4"/>
      </rPr>
      <t>戶量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人／戶</t>
    </r>
    <r>
      <rPr>
        <sz val="10"/>
        <color indexed="8"/>
        <rFont val="Times New Roman"/>
        <family val="1"/>
      </rPr>
      <t xml:space="preserve">) </t>
    </r>
  </si>
  <si>
    <r>
      <rPr>
        <sz val="10"/>
        <color indexed="8"/>
        <rFont val="標楷體"/>
        <family val="4"/>
      </rPr>
      <t>性　比　例　</t>
    </r>
    <r>
      <rPr>
        <sz val="10"/>
        <color indexed="8"/>
        <rFont val="Times New Roman"/>
        <family val="1"/>
      </rPr>
      <t xml:space="preserve">   
(</t>
    </r>
    <r>
      <rPr>
        <sz val="10"/>
        <color indexed="8"/>
        <rFont val="標楷體"/>
        <family val="4"/>
      </rPr>
      <t>男／女</t>
    </r>
    <r>
      <rPr>
        <sz val="10"/>
        <color indexed="8"/>
        <rFont val="Times New Roman"/>
        <family val="1"/>
      </rPr>
      <t>)x 100</t>
    </r>
  </si>
  <si>
    <r>
      <rPr>
        <sz val="10"/>
        <rFont val="標楷體"/>
        <family val="4"/>
      </rPr>
      <t>人口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(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)  </t>
    </r>
    <r>
      <rPr>
        <sz val="8"/>
        <rFont val="Times New Roman"/>
        <family val="1"/>
      </rPr>
      <t>Population (Person)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</si>
  <si>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8"/>
        <rFont val="Times New Roman"/>
        <family val="1"/>
      </rPr>
      <t xml:space="preserve"> Total</t>
    </r>
  </si>
  <si>
    <r>
      <rPr>
        <sz val="10"/>
        <color indexed="8"/>
        <rFont val="標楷體"/>
        <family val="4"/>
      </rPr>
      <t>男</t>
    </r>
    <r>
      <rPr>
        <sz val="8"/>
        <color indexed="8"/>
        <rFont val="Times New Roman"/>
        <family val="1"/>
      </rPr>
      <t xml:space="preserve"> Male</t>
    </r>
  </si>
  <si>
    <r>
      <rPr>
        <sz val="10"/>
        <color indexed="8"/>
        <rFont val="標楷體"/>
        <family val="4"/>
      </rPr>
      <t>女</t>
    </r>
    <r>
      <rPr>
        <sz val="8"/>
        <color indexed="8"/>
        <rFont val="Times New Roman"/>
        <family val="1"/>
      </rPr>
      <t xml:space="preserve"> Female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</si>
  <si>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</si>
  <si>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</si>
  <si>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2005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</si>
  <si>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2006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</si>
  <si>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2007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</si>
  <si>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2008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</si>
  <si>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2009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</si>
  <si>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2010</t>
    </r>
  </si>
  <si>
    <r>
      <rPr>
        <sz val="11"/>
        <rFont val="標楷體"/>
        <family val="4"/>
      </rPr>
      <t>里</t>
    </r>
  </si>
  <si>
    <r>
      <rPr>
        <sz val="10"/>
        <color indexed="8"/>
        <rFont val="標楷體"/>
        <family val="4"/>
      </rPr>
      <t>單位：人</t>
    </r>
    <r>
      <rPr>
        <sz val="10"/>
        <color indexed="8"/>
        <rFont val="Times New Roman"/>
        <family val="1"/>
      </rPr>
      <t xml:space="preserve"> </t>
    </r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</si>
  <si>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Ya Tan  Land Office</t>
    </r>
    <r>
      <rPr>
        <sz val="8"/>
        <rFont val="標楷體"/>
        <family val="4"/>
      </rPr>
      <t>。</t>
    </r>
  </si>
  <si>
    <t>Table 1-3 Achievements of the Arable Land Rental Reduction to 37.5%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</si>
  <si>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Daya  Household Registration Office</t>
    </r>
  </si>
  <si>
    <r>
      <rPr>
        <sz val="10"/>
        <rFont val="標楷體"/>
        <family val="4"/>
      </rPr>
      <t>資料來源：大雅戶政事務所。</t>
    </r>
  </si>
  <si>
    <r>
      <rPr>
        <sz val="10"/>
        <color indexed="8"/>
        <rFont val="標楷體"/>
        <family val="4"/>
      </rPr>
      <t>資料來源：大雅戶政事務所。</t>
    </r>
  </si>
  <si>
    <t>二和</t>
  </si>
  <si>
    <t>三和</t>
  </si>
  <si>
    <t>上雅</t>
  </si>
  <si>
    <t>上楓</t>
  </si>
  <si>
    <t>大雅</t>
  </si>
  <si>
    <t>大楓</t>
  </si>
  <si>
    <t>六寶</t>
  </si>
  <si>
    <t>文雅</t>
  </si>
  <si>
    <t>四德</t>
  </si>
  <si>
    <t>西寶</t>
  </si>
  <si>
    <t>秀山</t>
  </si>
  <si>
    <t>忠義</t>
  </si>
  <si>
    <t>員林</t>
  </si>
  <si>
    <t>雅楓</t>
  </si>
  <si>
    <t>橫山</t>
  </si>
  <si>
    <r>
      <rPr>
        <sz val="10"/>
        <color indexed="8"/>
        <rFont val="標楷體"/>
        <family val="4"/>
      </rPr>
      <t>資料來源：大雅戶政事務所。</t>
    </r>
  </si>
  <si>
    <t>政務人員</t>
  </si>
  <si>
    <t>Political Appointee</t>
  </si>
  <si>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 5-2 </t>
    </r>
    <r>
      <rPr>
        <sz val="14"/>
        <color indexed="8"/>
        <rFont val="標楷體"/>
        <family val="4"/>
      </rPr>
      <t>自來水普及率</t>
    </r>
  </si>
  <si>
    <t xml:space="preserve">Table 5-2 Water Supply Rate of Population Served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</si>
  <si>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End of 2012</t>
    </r>
  </si>
  <si>
    <r>
      <rPr>
        <b/>
        <sz val="11"/>
        <rFont val="細明體"/>
        <family val="3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  <r>
      <rPr>
        <b/>
        <sz val="11"/>
        <rFont val="Times New Roman"/>
        <family val="1"/>
      </rPr>
      <t xml:space="preserve">  End of 2013</t>
    </r>
  </si>
  <si>
    <t>民國101年</t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</si>
  <si>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</si>
  <si>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2013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</si>
  <si>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93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</si>
  <si>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95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2006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</si>
  <si>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96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2007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</si>
  <si>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97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2008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</si>
  <si>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99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2010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</si>
  <si>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2011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</si>
  <si>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94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2005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</si>
  <si>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 xml:space="preserve"> 93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2004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</si>
  <si>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>End of 2012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</si>
  <si>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 xml:space="preserve">年底
</t>
    </r>
    <r>
      <rPr>
        <b/>
        <sz val="11"/>
        <rFont val="Times New Roman"/>
        <family val="1"/>
      </rPr>
      <t>End of 2013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</si>
  <si>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年底
</t>
    </r>
    <r>
      <rPr>
        <sz val="11"/>
        <rFont val="Times New Roman"/>
        <family val="1"/>
      </rPr>
      <t xml:space="preserve">  End of 2012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</si>
  <si>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 xml:space="preserve">年底
</t>
    </r>
    <r>
      <rPr>
        <b/>
        <sz val="11"/>
        <rFont val="Times New Roman"/>
        <family val="1"/>
      </rPr>
      <t xml:space="preserve">  End of 2013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</si>
  <si>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</si>
  <si>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  <r>
      <rPr>
        <b/>
        <sz val="11"/>
        <rFont val="Times New Roman"/>
        <family val="1"/>
      </rPr>
      <t xml:space="preserve"> </t>
    </r>
  </si>
  <si>
    <t>End of 2013</t>
  </si>
  <si>
    <t>End of 2013</t>
  </si>
  <si>
    <r>
      <t>民國100年底</t>
    </r>
  </si>
  <si>
    <t>民國102年底</t>
  </si>
  <si>
    <t>民國92年底</t>
  </si>
  <si>
    <t>民國93年底</t>
  </si>
  <si>
    <t>民國94年底</t>
  </si>
  <si>
    <t>民國95年底</t>
  </si>
  <si>
    <t>民國96年底</t>
  </si>
  <si>
    <t>民國97年底</t>
  </si>
  <si>
    <t>民國98年底</t>
  </si>
  <si>
    <t>民國99年底</t>
  </si>
  <si>
    <r>
      <t>民國102年底</t>
    </r>
  </si>
  <si>
    <t>End of 2013</t>
  </si>
  <si>
    <t>民國102年底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</si>
  <si>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 xml:space="preserve">   End of 2012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</si>
  <si>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 xml:space="preserve">年底
</t>
    </r>
    <r>
      <rPr>
        <b/>
        <sz val="10"/>
        <rFont val="Times New Roman"/>
        <family val="1"/>
      </rPr>
      <t xml:space="preserve">   End of 2013</t>
    </r>
  </si>
  <si>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許可</t>
    </r>
    <r>
      <rPr>
        <sz val="10"/>
        <rFont val="標楷體"/>
        <family val="4"/>
      </rPr>
      <t xml:space="preserve">費
</t>
    </r>
    <r>
      <rPr>
        <sz val="8"/>
        <rFont val="Times New Roman"/>
        <family val="1"/>
      </rPr>
      <t xml:space="preserve">         License fees</t>
    </r>
  </si>
  <si>
    <r>
      <rPr>
        <sz val="10"/>
        <rFont val="標楷體"/>
        <family val="4"/>
      </rPr>
      <t>本年度</t>
    </r>
    <r>
      <rPr>
        <sz val="10"/>
        <rFont val="Times New Roman"/>
        <family val="1"/>
      </rPr>
      <t xml:space="preserve">  This year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</si>
  <si>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年度</t>
    </r>
  </si>
  <si>
    <r>
      <t xml:space="preserve">      </t>
    </r>
    <r>
      <rPr>
        <sz val="10"/>
        <rFont val="標楷體"/>
        <family val="4"/>
      </rPr>
      <t xml:space="preserve">第一預備金
</t>
    </r>
    <r>
      <rPr>
        <sz val="10"/>
        <rFont val="Times New Roman"/>
        <family val="1"/>
      </rPr>
      <t xml:space="preserve">      </t>
    </r>
    <r>
      <rPr>
        <sz val="8"/>
        <rFont val="Times New Roman"/>
        <family val="1"/>
      </rPr>
      <t>First reserve fund</t>
    </r>
  </si>
  <si>
    <r>
      <t>101</t>
    </r>
    <r>
      <rPr>
        <sz val="11"/>
        <rFont val="標楷體"/>
        <family val="4"/>
      </rPr>
      <t>學年度</t>
    </r>
    <r>
      <rPr>
        <sz val="11"/>
        <rFont val="Times New Roman"/>
        <family val="1"/>
      </rPr>
      <t xml:space="preserve">  AY2012</t>
    </r>
  </si>
  <si>
    <r>
      <t>102</t>
    </r>
    <r>
      <rPr>
        <b/>
        <sz val="11"/>
        <rFont val="標楷體"/>
        <family val="4"/>
      </rPr>
      <t>學年度</t>
    </r>
    <r>
      <rPr>
        <b/>
        <sz val="11"/>
        <rFont val="Times New Roman"/>
        <family val="1"/>
      </rPr>
      <t xml:space="preserve">  AY2013</t>
    </r>
  </si>
  <si>
    <t>民國102年底</t>
  </si>
  <si>
    <t>End of 2013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</si>
  <si>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</si>
  <si>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101</t>
    </r>
    <r>
      <rPr>
        <sz val="10"/>
        <color indexed="8"/>
        <rFont val="標楷體"/>
        <family val="4"/>
      </rPr>
      <t>年底</t>
    </r>
  </si>
  <si>
    <t>End of 2013</t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</si>
  <si>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細明體"/>
        <family val="3"/>
      </rPr>
      <t>年底</t>
    </r>
  </si>
  <si>
    <r>
      <t xml:space="preserve"> </t>
    </r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細明體"/>
        <family val="3"/>
      </rPr>
      <t>年底</t>
    </r>
  </si>
  <si>
    <t>End of 2013</t>
  </si>
  <si>
    <r>
      <t xml:space="preserve"> </t>
    </r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101年底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</si>
  <si>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2012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</si>
  <si>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2"/>
        <rFont val="Times New Roman"/>
        <family val="1"/>
      </rPr>
      <t xml:space="preserve">
   </t>
    </r>
    <r>
      <rPr>
        <sz val="11"/>
        <rFont val="Times New Roman"/>
        <family val="1"/>
      </rPr>
      <t>End of 2012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</si>
  <si>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  <r>
      <rPr>
        <b/>
        <sz val="12"/>
        <rFont val="Times New Roman"/>
        <family val="1"/>
      </rPr>
      <t xml:space="preserve">
   </t>
    </r>
    <r>
      <rPr>
        <b/>
        <sz val="11"/>
        <rFont val="Times New Roman"/>
        <family val="1"/>
      </rPr>
      <t>End of 2013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</si>
  <si>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</si>
  <si>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</si>
  <si>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</si>
  <si>
    <r>
      <rPr>
        <sz val="10"/>
        <rFont val="細明體"/>
        <family val="3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年底</t>
    </r>
  </si>
  <si>
    <r>
      <rPr>
        <b/>
        <sz val="10"/>
        <rFont val="細明體"/>
        <family val="3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年底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</si>
  <si>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細明體"/>
        <family val="3"/>
      </rPr>
      <t>年底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</si>
  <si>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101年底</t>
    </r>
  </si>
  <si>
    <t>End of 2013</t>
  </si>
  <si>
    <t>民國102年底</t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</si>
  <si>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細明體"/>
        <family val="3"/>
      </rPr>
      <t>年</t>
    </r>
  </si>
  <si>
    <r>
      <t xml:space="preserve"> </t>
    </r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年底</t>
    </r>
  </si>
  <si>
    <t xml:space="preserve">  End of 2012</t>
  </si>
  <si>
    <r>
      <t xml:space="preserve">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</si>
  <si>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年底</t>
    </r>
  </si>
  <si>
    <t>End of 2012</t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</si>
  <si>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細明體"/>
        <family val="3"/>
      </rPr>
      <t>年底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</si>
  <si>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101年底</t>
    </r>
  </si>
  <si>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102</t>
    </r>
    <r>
      <rPr>
        <b/>
        <sz val="10"/>
        <rFont val="細明體"/>
        <family val="3"/>
      </rPr>
      <t>年底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</si>
  <si>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</si>
  <si>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</si>
  <si>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</si>
  <si>
    <r>
      <rPr>
        <sz val="10"/>
        <color indexed="8"/>
        <rFont val="標楷體"/>
        <family val="4"/>
      </rPr>
      <t>民國</t>
    </r>
    <r>
      <rPr>
        <sz val="10"/>
        <color indexed="8"/>
        <rFont val="Times New Roman"/>
        <family val="1"/>
      </rPr>
      <t>101年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</si>
  <si>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</si>
  <si>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101</t>
    </r>
    <r>
      <rPr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</si>
  <si>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102年</t>
    </r>
  </si>
  <si>
    <r>
      <t xml:space="preserve">   </t>
    </r>
    <r>
      <rPr>
        <sz val="10"/>
        <rFont val="標楷體"/>
        <family val="4"/>
      </rPr>
      <t xml:space="preserve">第一預備金
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First reserve fund</t>
    </r>
  </si>
  <si>
    <r>
      <t xml:space="preserve"> (3) </t>
    </r>
    <r>
      <rPr>
        <sz val="14"/>
        <rFont val="標楷體"/>
        <family val="4"/>
      </rPr>
      <t>蔬菜生產</t>
    </r>
  </si>
  <si>
    <r>
      <t xml:space="preserve">(3) Vegetables </t>
    </r>
    <r>
      <rPr>
        <sz val="14"/>
        <rFont val="標楷體"/>
        <family val="4"/>
      </rPr>
      <t>　</t>
    </r>
  </si>
  <si>
    <r>
      <t xml:space="preserve">(3) Vegetables </t>
    </r>
    <r>
      <rPr>
        <sz val="14"/>
        <rFont val="標楷體"/>
        <family val="4"/>
      </rPr>
      <t>　</t>
    </r>
  </si>
  <si>
    <t xml:space="preserve"> (4) Fruits</t>
  </si>
  <si>
    <r>
      <rPr>
        <sz val="11"/>
        <rFont val="標楷體"/>
        <family val="4"/>
      </rPr>
      <t>單位：公頃、公噸</t>
    </r>
  </si>
  <si>
    <t xml:space="preserve">          </t>
  </si>
  <si>
    <r>
      <rPr>
        <sz val="10"/>
        <rFont val="標楷體"/>
        <family val="4"/>
      </rPr>
      <t>單位：公頃、公噸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</si>
  <si>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 Hectare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>m.t.</t>
    </r>
  </si>
  <si>
    <r>
      <rPr>
        <sz val="10"/>
        <rFont val="標楷體"/>
        <family val="4"/>
      </rPr>
      <t>單位：公頃、公噸</t>
    </r>
  </si>
  <si>
    <r>
      <rPr>
        <sz val="10"/>
        <rFont val="標楷體"/>
        <family val="4"/>
      </rPr>
      <t>年別</t>
    </r>
  </si>
  <si>
    <r>
      <rPr>
        <sz val="10"/>
        <rFont val="標楷體"/>
        <family val="4"/>
      </rPr>
      <t>總計</t>
    </r>
  </si>
  <si>
    <r>
      <rPr>
        <sz val="10"/>
        <rFont val="標楷體"/>
        <family val="4"/>
      </rPr>
      <t>甘藷</t>
    </r>
  </si>
  <si>
    <r>
      <rPr>
        <sz val="10"/>
        <rFont val="標楷體"/>
        <family val="4"/>
      </rPr>
      <t>小麥</t>
    </r>
  </si>
  <si>
    <r>
      <rPr>
        <sz val="10"/>
        <rFont val="標楷體"/>
        <family val="4"/>
      </rPr>
      <t>食用玉蜀黍</t>
    </r>
  </si>
  <si>
    <r>
      <rPr>
        <sz val="10"/>
        <rFont val="標楷體"/>
        <family val="4"/>
      </rPr>
      <t>蜀黍（高梁）</t>
    </r>
  </si>
  <si>
    <r>
      <rPr>
        <sz val="10"/>
        <rFont val="標楷體"/>
        <family val="4"/>
      </rPr>
      <t>大豆</t>
    </r>
  </si>
  <si>
    <r>
      <rPr>
        <sz val="10"/>
        <rFont val="標楷體"/>
        <family val="4"/>
      </rPr>
      <t xml:space="preserve">落花生
</t>
    </r>
  </si>
  <si>
    <r>
      <rPr>
        <sz val="10"/>
        <rFont val="標楷體"/>
        <family val="4"/>
      </rPr>
      <t xml:space="preserve">其他
</t>
    </r>
    <r>
      <rPr>
        <sz val="8"/>
        <rFont val="Times New Roman"/>
        <family val="1"/>
      </rPr>
      <t xml:space="preserve"> 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</si>
  <si>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計</t>
    </r>
    <r>
      <rPr>
        <sz val="8"/>
        <rFont val="Times New Roman"/>
        <family val="1"/>
      </rPr>
      <t xml:space="preserve">  
</t>
    </r>
  </si>
  <si>
    <r>
      <rPr>
        <sz val="10"/>
        <rFont val="標楷體"/>
        <family val="4"/>
      </rPr>
      <t xml:space="preserve">茶葉
</t>
    </r>
  </si>
  <si>
    <r>
      <rPr>
        <sz val="10"/>
        <rFont val="標楷體"/>
        <family val="4"/>
      </rPr>
      <t xml:space="preserve">菸草
</t>
    </r>
  </si>
  <si>
    <r>
      <rPr>
        <sz val="10"/>
        <rFont val="標楷體"/>
        <family val="4"/>
      </rPr>
      <t>芝麻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胡麻</t>
    </r>
    <r>
      <rPr>
        <sz val="10"/>
        <rFont val="Times New Roman"/>
        <family val="1"/>
      </rPr>
      <t xml:space="preserve">) 
</t>
    </r>
  </si>
  <si>
    <r>
      <rPr>
        <sz val="10"/>
        <rFont val="標楷體"/>
        <family val="4"/>
      </rPr>
      <t xml:space="preserve">山藥
</t>
    </r>
  </si>
  <si>
    <r>
      <rPr>
        <sz val="10"/>
        <rFont val="標楷體"/>
        <family val="4"/>
      </rPr>
      <t xml:space="preserve">食用甘蔗
</t>
    </r>
    <r>
      <rPr>
        <sz val="10"/>
        <rFont val="Times New Roman"/>
        <family val="1"/>
      </rPr>
      <t xml:space="preserve">      </t>
    </r>
  </si>
  <si>
    <r>
      <rPr>
        <sz val="10"/>
        <rFont val="標楷體"/>
        <family val="4"/>
      </rPr>
      <t xml:space="preserve">其他
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</si>
  <si>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</t>
    </r>
  </si>
  <si>
    <r>
      <rPr>
        <sz val="10"/>
        <rFont val="標楷體"/>
        <family val="4"/>
      </rPr>
      <t>蘿蔔</t>
    </r>
  </si>
  <si>
    <r>
      <rPr>
        <sz val="10"/>
        <rFont val="標楷體"/>
        <family val="4"/>
      </rPr>
      <t>芋</t>
    </r>
  </si>
  <si>
    <r>
      <rPr>
        <sz val="10"/>
        <rFont val="標楷體"/>
        <family val="4"/>
      </rPr>
      <t>馬鈴薯</t>
    </r>
  </si>
  <si>
    <r>
      <rPr>
        <sz val="10"/>
        <rFont val="標楷體"/>
        <family val="4"/>
      </rPr>
      <t>蔥</t>
    </r>
  </si>
  <si>
    <r>
      <rPr>
        <sz val="10"/>
        <rFont val="標楷體"/>
        <family val="4"/>
      </rPr>
      <t>竹筍</t>
    </r>
  </si>
  <si>
    <r>
      <rPr>
        <sz val="10"/>
        <rFont val="標楷體"/>
        <family val="4"/>
      </rPr>
      <t>甘藍</t>
    </r>
  </si>
  <si>
    <r>
      <rPr>
        <sz val="10"/>
        <rFont val="標楷體"/>
        <family val="4"/>
      </rPr>
      <t>甕菜</t>
    </r>
  </si>
  <si>
    <r>
      <rPr>
        <sz val="10"/>
        <rFont val="標楷體"/>
        <family val="4"/>
      </rPr>
      <t>冬瓜</t>
    </r>
  </si>
  <si>
    <r>
      <rPr>
        <sz val="10"/>
        <rFont val="標楷體"/>
        <family val="4"/>
      </rPr>
      <t>苦瓜</t>
    </r>
  </si>
  <si>
    <r>
      <rPr>
        <sz val="10"/>
        <rFont val="標楷體"/>
        <family val="4"/>
      </rPr>
      <t>番茄</t>
    </r>
  </si>
  <si>
    <r>
      <t xml:space="preserve"> </t>
    </r>
    <r>
      <rPr>
        <sz val="10"/>
        <rFont val="標楷體"/>
        <family val="4"/>
      </rPr>
      <t>西瓜</t>
    </r>
  </si>
  <si>
    <r>
      <rPr>
        <sz val="10"/>
        <color indexed="10"/>
        <rFont val="標楷體"/>
        <family val="4"/>
      </rPr>
      <t>花椰菜</t>
    </r>
  </si>
  <si>
    <r>
      <rPr>
        <sz val="10"/>
        <color indexed="10"/>
        <rFont val="標楷體"/>
        <family val="4"/>
      </rPr>
      <t>蘆筍</t>
    </r>
    <r>
      <rPr>
        <sz val="10"/>
        <color indexed="10"/>
        <rFont val="Times New Roman"/>
        <family val="1"/>
      </rPr>
      <t xml:space="preserve">     </t>
    </r>
  </si>
  <si>
    <r>
      <rPr>
        <sz val="10"/>
        <rFont val="標楷體"/>
        <family val="4"/>
      </rPr>
      <t>其他</t>
    </r>
  </si>
  <si>
    <r>
      <rPr>
        <sz val="10"/>
        <rFont val="標楷體"/>
        <family val="4"/>
      </rPr>
      <t>太空包香菇</t>
    </r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</si>
  <si>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</t>
    </r>
  </si>
  <si>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蕉</t>
    </r>
    <r>
      <rPr>
        <sz val="10"/>
        <rFont val="Times New Roman"/>
        <family val="1"/>
      </rPr>
      <t xml:space="preserve">                     </t>
    </r>
  </si>
  <si>
    <r>
      <rPr>
        <sz val="10"/>
        <rFont val="標楷體"/>
        <family val="4"/>
      </rPr>
      <t>椪柑</t>
    </r>
  </si>
  <si>
    <r>
      <rPr>
        <sz val="10"/>
        <rFont val="標楷體"/>
        <family val="4"/>
      </rPr>
      <t>桶柑</t>
    </r>
  </si>
  <si>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眼</t>
    </r>
    <r>
      <rPr>
        <sz val="10"/>
        <rFont val="Times New Roman"/>
        <family val="1"/>
      </rPr>
      <t xml:space="preserve">                    </t>
    </r>
  </si>
  <si>
    <r>
      <rPr>
        <sz val="10"/>
        <rFont val="標楷體"/>
        <family val="4"/>
      </rPr>
      <t>桃</t>
    </r>
  </si>
  <si>
    <r>
      <rPr>
        <sz val="10"/>
        <rFont val="標楷體"/>
        <family val="4"/>
      </rPr>
      <t>柿</t>
    </r>
  </si>
  <si>
    <r>
      <t xml:space="preserve"> </t>
    </r>
    <r>
      <rPr>
        <sz val="10"/>
        <rFont val="標楷體"/>
        <family val="4"/>
      </rPr>
      <t>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萄</t>
    </r>
    <r>
      <rPr>
        <sz val="10"/>
        <rFont val="Times New Roman"/>
        <family val="1"/>
      </rPr>
      <t xml:space="preserve">                        </t>
    </r>
  </si>
  <si>
    <r>
      <t xml:space="preserve">  </t>
    </r>
    <r>
      <rPr>
        <sz val="10"/>
        <rFont val="標楷體"/>
        <family val="4"/>
      </rPr>
      <t>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杷</t>
    </r>
    <r>
      <rPr>
        <sz val="10"/>
        <rFont val="Times New Roman"/>
        <family val="1"/>
      </rPr>
      <t xml:space="preserve">                              </t>
    </r>
  </si>
  <si>
    <r>
      <rPr>
        <sz val="10"/>
        <rFont val="標楷體"/>
        <family val="4"/>
      </rPr>
      <t>荔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枝</t>
    </r>
    <r>
      <rPr>
        <sz val="10"/>
        <rFont val="Times New Roman"/>
        <family val="1"/>
      </rPr>
      <t xml:space="preserve">                           </t>
    </r>
  </si>
  <si>
    <r>
      <rPr>
        <sz val="10"/>
        <rFont val="標楷體"/>
        <family val="4"/>
      </rPr>
      <t>梨</t>
    </r>
  </si>
  <si>
    <r>
      <rPr>
        <sz val="10"/>
        <color indexed="10"/>
        <rFont val="標楷體"/>
        <family val="4"/>
      </rPr>
      <t>鳳梨</t>
    </r>
    <r>
      <rPr>
        <sz val="10"/>
        <color indexed="10"/>
        <rFont val="Times New Roman"/>
        <family val="1"/>
      </rPr>
      <t xml:space="preserve">     </t>
    </r>
  </si>
  <si>
    <r>
      <rPr>
        <sz val="10"/>
        <rFont val="標楷體"/>
        <family val="4"/>
      </rPr>
      <t>其他</t>
    </r>
  </si>
  <si>
    <t>Grand Total</t>
  </si>
  <si>
    <t>Sweet Potatoes</t>
  </si>
  <si>
    <t>Wheat</t>
  </si>
  <si>
    <t>Food Corn</t>
  </si>
  <si>
    <t>Sorghum</t>
  </si>
  <si>
    <t>Soybeans</t>
  </si>
  <si>
    <t>Peanuts</t>
  </si>
  <si>
    <t>Others</t>
  </si>
  <si>
    <t xml:space="preserve">Tobacco          </t>
  </si>
  <si>
    <t>Sesame</t>
  </si>
  <si>
    <t xml:space="preserve">Sugar-cane (fresh)   </t>
  </si>
  <si>
    <t>Grand total</t>
  </si>
  <si>
    <t>Radishes</t>
  </si>
  <si>
    <t>Taros</t>
  </si>
  <si>
    <t>Potatoes</t>
  </si>
  <si>
    <t>Scallion</t>
  </si>
  <si>
    <t>Bamboo Shoot</t>
  </si>
  <si>
    <t>Cabbage</t>
  </si>
  <si>
    <t>Water Convolvulus</t>
  </si>
  <si>
    <t>White Gourds</t>
  </si>
  <si>
    <t>Bitter Gourds</t>
  </si>
  <si>
    <t>Tomatoes</t>
  </si>
  <si>
    <t>Watermelons</t>
  </si>
  <si>
    <t>Cauliflower</t>
  </si>
  <si>
    <t>Asparagus</t>
  </si>
  <si>
    <t>Other</t>
  </si>
  <si>
    <t>Bag of cultured Shiitake</t>
  </si>
  <si>
    <t>Grand total</t>
  </si>
  <si>
    <t>Bananas</t>
  </si>
  <si>
    <t>Ponkans</t>
  </si>
  <si>
    <t>Tankans</t>
  </si>
  <si>
    <t>Longans</t>
  </si>
  <si>
    <t>Peaches</t>
  </si>
  <si>
    <t>Persimmons</t>
  </si>
  <si>
    <t xml:space="preserve"> Grapes</t>
  </si>
  <si>
    <t>Loquat</t>
  </si>
  <si>
    <t>Lichees</t>
  </si>
  <si>
    <t>Pears</t>
  </si>
  <si>
    <t xml:space="preserve"> Pineapples</t>
  </si>
  <si>
    <r>
      <rPr>
        <sz val="10"/>
        <rFont val="標楷體"/>
        <family val="4"/>
      </rPr>
      <t>收穫面積</t>
    </r>
    <r>
      <rPr>
        <sz val="10"/>
        <rFont val="Times New Roman"/>
        <family val="1"/>
      </rPr>
      <t xml:space="preserve">             </t>
    </r>
  </si>
  <si>
    <r>
      <rPr>
        <sz val="10"/>
        <rFont val="標楷體"/>
        <family val="4"/>
      </rPr>
      <t>產量</t>
    </r>
    <r>
      <rPr>
        <sz val="10"/>
        <rFont val="Times New Roman"/>
        <family val="1"/>
      </rPr>
      <t xml:space="preserve">         </t>
    </r>
  </si>
  <si>
    <r>
      <rPr>
        <sz val="10"/>
        <color indexed="10"/>
        <rFont val="標楷體"/>
        <family val="4"/>
      </rPr>
      <t>收穫面積</t>
    </r>
    <r>
      <rPr>
        <sz val="10"/>
        <color indexed="10"/>
        <rFont val="Times New Roman"/>
        <family val="1"/>
      </rPr>
      <t xml:space="preserve">             </t>
    </r>
  </si>
  <si>
    <r>
      <rPr>
        <sz val="10"/>
        <color indexed="10"/>
        <rFont val="標楷體"/>
        <family val="4"/>
      </rPr>
      <t>產量</t>
    </r>
    <r>
      <rPr>
        <sz val="10"/>
        <color indexed="10"/>
        <rFont val="Times New Roman"/>
        <family val="1"/>
      </rPr>
      <t xml:space="preserve">         </t>
    </r>
  </si>
  <si>
    <t>Year</t>
  </si>
  <si>
    <t xml:space="preserve">Harvested
 Area </t>
  </si>
  <si>
    <t xml:space="preserve"> Production</t>
  </si>
  <si>
    <t xml:space="preserve">Harvested 
Area </t>
  </si>
  <si>
    <t>Year</t>
  </si>
  <si>
    <t xml:space="preserve">Harvested Area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</si>
  <si>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90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</si>
  <si>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91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</si>
  <si>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92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</si>
  <si>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</si>
  <si>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</si>
  <si>
    <t>2012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</si>
  <si>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</si>
  <si>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t>2013</t>
  </si>
  <si>
    <r>
      <rPr>
        <sz val="10"/>
        <rFont val="標楷體"/>
        <family val="4"/>
      </rPr>
      <t>資料來源：行政院農委會農糧署</t>
    </r>
  </si>
  <si>
    <t>Source:Agriculture and Food Agcncy,Council of Agriculture,Executive Yuan</t>
  </si>
  <si>
    <r>
      <rPr>
        <sz val="10"/>
        <rFont val="標楷體"/>
        <family val="4"/>
      </rPr>
      <t>資料來源：行政院農委會農糧署</t>
    </r>
  </si>
  <si>
    <t>Source:Agriculture and Food Agcncy,Council of Agriculture,Executive Yuan</t>
  </si>
  <si>
    <r>
      <rPr>
        <sz val="10"/>
        <rFont val="標楷體"/>
        <family val="4"/>
      </rPr>
      <t>資料來源：行政院農委會農糧署</t>
    </r>
  </si>
  <si>
    <r>
      <rPr>
        <sz val="10"/>
        <color indexed="10"/>
        <rFont val="標楷體"/>
        <family val="4"/>
      </rPr>
      <t>醫事檢驗師</t>
    </r>
    <r>
      <rPr>
        <sz val="10"/>
        <color indexed="10"/>
        <rFont val="Times New Roman"/>
        <family val="1"/>
      </rPr>
      <t xml:space="preserve"> 
(</t>
    </r>
    <r>
      <rPr>
        <sz val="10"/>
        <color indexed="10"/>
        <rFont val="標楷體"/>
        <family val="4"/>
      </rPr>
      <t>生</t>
    </r>
    <r>
      <rPr>
        <sz val="10"/>
        <color indexed="10"/>
        <rFont val="Times New Roman"/>
        <family val="1"/>
      </rPr>
      <t xml:space="preserve">) </t>
    </r>
  </si>
  <si>
    <r>
      <rPr>
        <sz val="10"/>
        <color indexed="10"/>
        <rFont val="標楷體"/>
        <family val="4"/>
      </rPr>
      <t xml:space="preserve">物理治療師
</t>
    </r>
    <r>
      <rPr>
        <sz val="10"/>
        <color indexed="10"/>
        <rFont val="Times New Roman"/>
        <family val="1"/>
      </rPr>
      <t xml:space="preserve"> (</t>
    </r>
    <r>
      <rPr>
        <sz val="10"/>
        <color indexed="10"/>
        <rFont val="標楷體"/>
        <family val="4"/>
      </rPr>
      <t>生</t>
    </r>
    <r>
      <rPr>
        <sz val="10"/>
        <color indexed="10"/>
        <rFont val="Times New Roman"/>
        <family val="1"/>
      </rPr>
      <t>)</t>
    </r>
  </si>
  <si>
    <t>Doctor of   Chinese  Medicine</t>
  </si>
  <si>
    <t xml:space="preserve"> Pharma-
cist</t>
  </si>
  <si>
    <t>Assistant Pharma-
cist</t>
  </si>
  <si>
    <t>Medical Techno-logist
(Tech-nician)</t>
  </si>
  <si>
    <t>Registered Professio-nal Nurse &amp; Registered Nurse</t>
  </si>
  <si>
    <t>Registered Profess-ional Midwife
(Midwife)</t>
  </si>
  <si>
    <t>Physical Therapist
(Tech-nician)</t>
  </si>
  <si>
    <t>Occupatio-nal Therapist (Techni-cian)</t>
  </si>
  <si>
    <t>Clinical Psycho-logist</t>
  </si>
  <si>
    <t>Counse-ling Psycholo-gist</t>
  </si>
  <si>
    <t>Respira-tory Therapist</t>
  </si>
  <si>
    <t>Speech -Language Therapist</t>
  </si>
  <si>
    <t>Audiologist</t>
  </si>
  <si>
    <t xml:space="preserve">Dental Techno-logist
(Techni-cian)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</si>
  <si>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90</t>
    </r>
    <r>
      <rPr>
        <sz val="11"/>
        <rFont val="標楷體"/>
        <family val="4"/>
      </rPr>
      <t>年底</t>
    </r>
  </si>
  <si>
    <t>End of 2001</t>
  </si>
  <si>
    <t>表 9-2 身心障礙者人數(續1)</t>
  </si>
  <si>
    <t>Table 9-2 The Disabled Population (Cont.1)</t>
  </si>
  <si>
    <t>表 9-2 身心障礙者人數(續2完)</t>
  </si>
  <si>
    <t>Table 9-2 The Disabled Population (Cont.2 End)</t>
  </si>
  <si>
    <t>單位：人</t>
  </si>
  <si>
    <t>單位：人</t>
  </si>
  <si>
    <t>Unit : Person</t>
  </si>
  <si>
    <t>年底別</t>
  </si>
  <si>
    <t>領有舊制身心障礙手冊者</t>
  </si>
  <si>
    <t xml:space="preserve"> With Disability Manual by Old System</t>
  </si>
  <si>
    <t>領有新制身心障礙證明者</t>
  </si>
  <si>
    <t xml:space="preserve"> With Disability Identification by New System</t>
  </si>
  <si>
    <t>視覺
障礙者</t>
  </si>
  <si>
    <t xml:space="preserve">聽覺機能
障礙者
</t>
  </si>
  <si>
    <t xml:space="preserve">平衡機能
障礙者
</t>
  </si>
  <si>
    <t>聲音機能或語言機能障礙者</t>
  </si>
  <si>
    <t xml:space="preserve">肢體
障礙者
</t>
  </si>
  <si>
    <t xml:space="preserve">智能
障礙者
</t>
  </si>
  <si>
    <t xml:space="preserve">重要器官
失去功能者
</t>
  </si>
  <si>
    <t>神經系統構造及精神、心智功能</t>
  </si>
  <si>
    <t>眼、耳及相關構造與感官功能及疼痛</t>
  </si>
  <si>
    <t>涉及聲音與言語構造及其功能</t>
  </si>
  <si>
    <t xml:space="preserve">循環、造血、
免疫與呼吸系統構造及其功能
</t>
  </si>
  <si>
    <t>消化、新陳代謝與內分泌系統相關構造及其功能</t>
  </si>
  <si>
    <t xml:space="preserve">End of Year </t>
  </si>
  <si>
    <t>Vision Disability</t>
  </si>
  <si>
    <t>Hearing Dysfunction</t>
  </si>
  <si>
    <t>Balance Dysfunction</t>
  </si>
  <si>
    <t>Voice or Speech Dysfunction</t>
  </si>
  <si>
    <t>Limbs Disability</t>
  </si>
  <si>
    <t>Mental Disability</t>
  </si>
  <si>
    <t>Losing Functions 
of Primary Organs</t>
  </si>
  <si>
    <t>Mental Functions &amp; Structures of the Nervous System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</si>
  <si>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</si>
  <si>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r>
      <t>Functions &amp; Structures of</t>
    </r>
    <r>
      <rPr>
        <sz val="8"/>
        <rFont val="細明體"/>
        <family val="3"/>
      </rPr>
      <t xml:space="preserve">／
</t>
    </r>
    <r>
      <rPr>
        <sz val="8"/>
        <rFont val="Times New Roman"/>
        <family val="1"/>
      </rPr>
      <t>Involved in Voice and Speech</t>
    </r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</si>
  <si>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</si>
  <si>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</si>
  <si>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年底</t>
    </r>
  </si>
  <si>
    <r>
      <t>0 ~ 2</t>
    </r>
    <r>
      <rPr>
        <sz val="11"/>
        <rFont val="標楷體"/>
        <family val="4"/>
      </rPr>
      <t>歲</t>
    </r>
  </si>
  <si>
    <t>0 ~ 2 Years Old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</si>
  <si>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</si>
  <si>
    <r>
      <t>3 ~ 5</t>
    </r>
    <r>
      <rPr>
        <sz val="11"/>
        <rFont val="標楷體"/>
        <family val="4"/>
      </rPr>
      <t>歲</t>
    </r>
  </si>
  <si>
    <t>3 ~ 5 Years Old</t>
  </si>
  <si>
    <r>
      <t>6 ~11</t>
    </r>
    <r>
      <rPr>
        <sz val="11"/>
        <rFont val="標楷體"/>
        <family val="4"/>
      </rPr>
      <t>歲</t>
    </r>
  </si>
  <si>
    <t>6 ~11 Years Old</t>
  </si>
  <si>
    <r>
      <t>12~14</t>
    </r>
    <r>
      <rPr>
        <sz val="11"/>
        <rFont val="標楷體"/>
        <family val="4"/>
      </rPr>
      <t>歲</t>
    </r>
  </si>
  <si>
    <t>12~14 Years Old</t>
  </si>
  <si>
    <r>
      <t>15~17</t>
    </r>
    <r>
      <rPr>
        <sz val="11"/>
        <rFont val="標楷體"/>
        <family val="4"/>
      </rPr>
      <t>歲</t>
    </r>
  </si>
  <si>
    <t>15~17 Years Old</t>
  </si>
  <si>
    <r>
      <t>18~29</t>
    </r>
    <r>
      <rPr>
        <sz val="11"/>
        <rFont val="標楷體"/>
        <family val="4"/>
      </rPr>
      <t>歲</t>
    </r>
  </si>
  <si>
    <t>18~29 Years Old</t>
  </si>
  <si>
    <r>
      <t>30~44</t>
    </r>
    <r>
      <rPr>
        <sz val="11"/>
        <rFont val="標楷體"/>
        <family val="4"/>
      </rPr>
      <t>歲</t>
    </r>
  </si>
  <si>
    <t>30~44 Years Old</t>
  </si>
  <si>
    <r>
      <t>45~59</t>
    </r>
    <r>
      <rPr>
        <sz val="11"/>
        <rFont val="標楷體"/>
        <family val="4"/>
      </rPr>
      <t>歲</t>
    </r>
  </si>
  <si>
    <t>45~59 Years Old</t>
  </si>
  <si>
    <r>
      <t>60~64</t>
    </r>
    <r>
      <rPr>
        <sz val="11"/>
        <rFont val="標楷體"/>
        <family val="4"/>
      </rPr>
      <t>歲</t>
    </r>
  </si>
  <si>
    <t>60~64 Years Old</t>
  </si>
  <si>
    <r>
      <t>65</t>
    </r>
    <r>
      <rPr>
        <sz val="11"/>
        <rFont val="標楷體"/>
        <family val="4"/>
      </rPr>
      <t>歲以上</t>
    </r>
  </si>
  <si>
    <t>65 Years Old and Over</t>
  </si>
  <si>
    <t>領有舊制身心障礙手冊者</t>
  </si>
  <si>
    <t>領有新制身心障礙證明者</t>
  </si>
  <si>
    <t xml:space="preserve"> With Disability Identification by New System</t>
  </si>
  <si>
    <t>顏面損傷者</t>
  </si>
  <si>
    <t>植物人</t>
  </si>
  <si>
    <t>失智症者</t>
  </si>
  <si>
    <t>自閉症者</t>
  </si>
  <si>
    <t xml:space="preserve">慢性精神
病患者
</t>
  </si>
  <si>
    <t>多重障礙者</t>
  </si>
  <si>
    <t>頑性（難治型）癲癇症者</t>
  </si>
  <si>
    <t>因罕見疾病而致身心功能障礙者</t>
  </si>
  <si>
    <t xml:space="preserve">泌尿與生殖系統
相關構造及其功能
</t>
  </si>
  <si>
    <t>神經、肌肉、骨骼之移動相關構造及其功能</t>
  </si>
  <si>
    <t xml:space="preserve">皮膚與相關構造
及其功能
</t>
  </si>
  <si>
    <t>跨兩類別以上者</t>
  </si>
  <si>
    <t xml:space="preserve">舊制轉換新制
暫無法歸類者
</t>
  </si>
  <si>
    <t>Suffering Facial Damage</t>
  </si>
  <si>
    <t>Vegetative State</t>
  </si>
  <si>
    <t>Dementia</t>
  </si>
  <si>
    <t>Autism</t>
  </si>
  <si>
    <t>Chronic Psychosis</t>
  </si>
  <si>
    <t>Multi-Disability</t>
  </si>
  <si>
    <t>Stubborn
(Difficult-to-Cure) Epilepsy</t>
  </si>
  <si>
    <t>Caused by Infrequent Disease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</si>
  <si>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</si>
  <si>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</si>
  <si>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</si>
  <si>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</si>
  <si>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</si>
  <si>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90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</si>
  <si>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</si>
  <si>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資料來源：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民政課。</t>
    </r>
    <r>
      <rPr>
        <sz val="10"/>
        <color indexed="8"/>
        <rFont val="Times New Roman"/>
        <family val="1"/>
      </rPr>
      <t xml:space="preserve"> </t>
    </r>
  </si>
  <si>
    <r>
      <t xml:space="preserve"> </t>
    </r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10-2 </t>
    </r>
    <r>
      <rPr>
        <sz val="14"/>
        <color indexed="8"/>
        <rFont val="標楷體"/>
        <family val="4"/>
      </rPr>
      <t>辦理調解業務－案件別</t>
    </r>
    <r>
      <rPr>
        <sz val="14"/>
        <color indexed="8"/>
        <rFont val="Times New Roman"/>
        <family val="1"/>
      </rPr>
      <t xml:space="preserve"> </t>
    </r>
  </si>
  <si>
    <r>
      <t xml:space="preserve">  Table 10-2 Mediations Conducted </t>
    </r>
    <r>
      <rPr>
        <sz val="14"/>
        <color indexed="8"/>
        <rFont val="標楷體"/>
        <family val="4"/>
      </rPr>
      <t>－</t>
    </r>
    <r>
      <rPr>
        <sz val="14"/>
        <color indexed="8"/>
        <rFont val="Times New Roman"/>
        <family val="1"/>
      </rPr>
      <t>by Case Type</t>
    </r>
  </si>
  <si>
    <r>
      <rPr>
        <sz val="10"/>
        <color indexed="10"/>
        <rFont val="標楷體"/>
        <family val="4"/>
      </rPr>
      <t>結案件數總計</t>
    </r>
    <r>
      <rPr>
        <sz val="10"/>
        <color indexed="10"/>
        <rFont val="Times New Roman"/>
        <family val="1"/>
      </rPr>
      <t xml:space="preserve">    
 </t>
    </r>
    <r>
      <rPr>
        <sz val="8"/>
        <color indexed="10"/>
        <rFont val="Times New Roman"/>
        <family val="1"/>
      </rPr>
      <t>Grand Total</t>
    </r>
  </si>
  <si>
    <t>物權(房地產)</t>
  </si>
  <si>
    <t>親屬(婚姻)</t>
  </si>
  <si>
    <r>
      <rPr>
        <sz val="10"/>
        <color indexed="8"/>
        <rFont val="標楷體"/>
        <family val="4"/>
      </rPr>
      <t>繼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承</t>
    </r>
  </si>
  <si>
    <t>商事(公害)</t>
  </si>
  <si>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建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工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程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</si>
  <si>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他</t>
    </r>
  </si>
  <si>
    <t>Relative</t>
  </si>
  <si>
    <t>Inherit</t>
  </si>
  <si>
    <t>Commercial Business</t>
  </si>
  <si>
    <r>
      <t xml:space="preserve"> </t>
    </r>
    <r>
      <rPr>
        <sz val="14"/>
        <color indexed="8"/>
        <rFont val="標楷體"/>
        <family val="4"/>
      </rPr>
      <t>表</t>
    </r>
    <r>
      <rPr>
        <sz val="14"/>
        <color indexed="8"/>
        <rFont val="Times New Roman"/>
        <family val="1"/>
      </rPr>
      <t xml:space="preserve">10-2 </t>
    </r>
    <r>
      <rPr>
        <sz val="14"/>
        <color indexed="8"/>
        <rFont val="標楷體"/>
        <family val="4"/>
      </rPr>
      <t>辦理調解業務－案件別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（續完）</t>
    </r>
  </si>
  <si>
    <r>
      <t xml:space="preserve">  Table 10-2 Mediations Conducted </t>
    </r>
    <r>
      <rPr>
        <sz val="13"/>
        <color indexed="8"/>
        <rFont val="標楷體"/>
        <family val="4"/>
      </rPr>
      <t>－</t>
    </r>
    <r>
      <rPr>
        <sz val="13"/>
        <color indexed="8"/>
        <rFont val="Times New Roman"/>
        <family val="1"/>
      </rPr>
      <t>by Case Type</t>
    </r>
    <r>
      <rPr>
        <sz val="13"/>
        <color indexed="8"/>
        <rFont val="標楷體"/>
        <family val="4"/>
      </rPr>
      <t>（</t>
    </r>
    <r>
      <rPr>
        <sz val="13"/>
        <color indexed="8"/>
        <rFont val="Times New Roman"/>
        <family val="1"/>
      </rPr>
      <t>Cont.End</t>
    </r>
    <r>
      <rPr>
        <sz val="13"/>
        <color indexed="8"/>
        <rFont val="標楷體"/>
        <family val="4"/>
      </rPr>
      <t>）</t>
    </r>
  </si>
  <si>
    <r>
      <t xml:space="preserve"> </t>
    </r>
    <r>
      <rPr>
        <sz val="10"/>
        <color indexed="8"/>
        <rFont val="標楷體"/>
        <family val="4"/>
      </rPr>
      <t>刑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事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結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數</t>
    </r>
  </si>
  <si>
    <t>Resolved Criminal Cases</t>
  </si>
  <si>
    <r>
      <rPr>
        <sz val="10"/>
        <color indexed="8"/>
        <rFont val="標楷體"/>
        <family val="4"/>
      </rPr>
      <t>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化</t>
    </r>
  </si>
  <si>
    <r>
      <rPr>
        <sz val="10"/>
        <color indexed="8"/>
        <rFont val="標楷體"/>
        <family val="4"/>
      </rPr>
      <t>妨害婚姻及家庭</t>
    </r>
  </si>
  <si>
    <r>
      <rPr>
        <sz val="10"/>
        <color indexed="8"/>
        <rFont val="標楷體"/>
        <family val="4"/>
      </rPr>
      <t>傷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</si>
  <si>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妨害自由名譽信用及秘密</t>
    </r>
  </si>
  <si>
    <t>詐欺侵占及竊盜</t>
  </si>
  <si>
    <r>
      <rPr>
        <sz val="10"/>
        <color indexed="8"/>
        <rFont val="標楷體"/>
        <family val="4"/>
      </rPr>
      <t>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損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壞</t>
    </r>
  </si>
  <si>
    <t>Offense against Freedom Fame,</t>
  </si>
  <si>
    <t>Stealing, Fraud &amp;</t>
  </si>
  <si>
    <t xml:space="preserve">  Obscenity</t>
  </si>
  <si>
    <t>Offense against Family</t>
  </si>
  <si>
    <t>Assult</t>
  </si>
  <si>
    <t>Trust &amp; Secrecy</t>
  </si>
  <si>
    <t xml:space="preserve"> Conversion</t>
  </si>
  <si>
    <t>Defacing</t>
  </si>
  <si>
    <r>
      <rPr>
        <sz val="10"/>
        <color indexed="8"/>
        <rFont val="標楷體"/>
        <family val="4"/>
      </rPr>
      <t>資料來源：民政課。</t>
    </r>
    <r>
      <rPr>
        <sz val="10"/>
        <color indexed="8"/>
        <rFont val="Times New Roman"/>
        <family val="1"/>
      </rPr>
      <t xml:space="preserve"> </t>
    </r>
  </si>
  <si>
    <t>資料來源：本所社會課。</t>
  </si>
  <si>
    <t>Source :The social class</t>
  </si>
  <si>
    <t>Source :The social class</t>
  </si>
  <si>
    <t>資料來源：本所社會課。</t>
  </si>
  <si>
    <t xml:space="preserve">Medical Radio-      logical Technolo-gist  (Tech- nician)  </t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</si>
  <si>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</si>
  <si>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</si>
  <si>
    <t>…</t>
  </si>
  <si>
    <t>…</t>
  </si>
  <si>
    <t>Source:Agriculture and Food Agcncy,Council of Agriculture,Executive Yuan</t>
  </si>
  <si>
    <r>
      <t>(4)</t>
    </r>
    <r>
      <rPr>
        <sz val="14"/>
        <rFont val="標楷體"/>
        <family val="4"/>
      </rPr>
      <t>果品生產</t>
    </r>
  </si>
  <si>
    <r>
      <t xml:space="preserve">  (4)</t>
    </r>
    <r>
      <rPr>
        <sz val="14"/>
        <rFont val="標楷體"/>
        <family val="4"/>
      </rPr>
      <t>果品生產</t>
    </r>
  </si>
  <si>
    <t xml:space="preserve"> (4) Fruits</t>
  </si>
  <si>
    <r>
      <t xml:space="preserve"> (3) </t>
    </r>
    <r>
      <rPr>
        <sz val="14"/>
        <rFont val="標楷體"/>
        <family val="4"/>
      </rPr>
      <t>蔬菜生產</t>
    </r>
  </si>
  <si>
    <t xml:space="preserve"> (2) Spcial  Crops</t>
  </si>
  <si>
    <r>
      <t xml:space="preserve">  (2)</t>
    </r>
    <r>
      <rPr>
        <sz val="14"/>
        <rFont val="標楷體"/>
        <family val="4"/>
      </rPr>
      <t>特用作物生產</t>
    </r>
  </si>
  <si>
    <t xml:space="preserve"> (1) Common Crops</t>
  </si>
  <si>
    <r>
      <t xml:space="preserve">      (1)</t>
    </r>
    <r>
      <rPr>
        <sz val="14"/>
        <rFont val="標楷體"/>
        <family val="4"/>
      </rPr>
      <t>普通作物生產</t>
    </r>
  </si>
  <si>
    <r>
      <t xml:space="preserve">            </t>
    </r>
    <r>
      <rPr>
        <sz val="10"/>
        <rFont val="標楷體"/>
        <family val="4"/>
      </rPr>
      <t>面積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公頃</t>
    </r>
  </si>
  <si>
    <t xml:space="preserve">            </t>
  </si>
  <si>
    <r>
      <t>Area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Hectare</t>
    </r>
  </si>
  <si>
    <r>
      <rPr>
        <sz val="10"/>
        <rFont val="標楷體"/>
        <family val="4"/>
      </rPr>
      <t>單位</t>
    </r>
    <r>
      <rPr>
        <sz val="10"/>
        <rFont val="Times New Roman"/>
        <family val="1"/>
      </rPr>
      <t xml:space="preserve">:  </t>
    </r>
    <r>
      <rPr>
        <sz val="10"/>
        <rFont val="標楷體"/>
        <family val="4"/>
      </rPr>
      <t>每公頃平均產量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糙米公斤</t>
    </r>
    <r>
      <rPr>
        <sz val="10"/>
        <rFont val="Times New Roman"/>
        <family val="1"/>
      </rPr>
      <t xml:space="preserve">    </t>
    </r>
  </si>
  <si>
    <r>
      <t>Unit</t>
    </r>
    <r>
      <rPr>
        <sz val="8"/>
        <rFont val="細明體"/>
        <family val="3"/>
      </rPr>
      <t>：</t>
    </r>
  </si>
  <si>
    <r>
      <t>Average Production  Per Ha.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Kg/Ha</t>
    </r>
  </si>
  <si>
    <t xml:space="preserve"> </t>
  </si>
  <si>
    <r>
      <t xml:space="preserve">            </t>
    </r>
    <r>
      <rPr>
        <sz val="10"/>
        <rFont val="標楷體"/>
        <family val="4"/>
      </rPr>
      <t>產量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糙米公噸</t>
    </r>
  </si>
  <si>
    <r>
      <t>Production</t>
    </r>
    <r>
      <rPr>
        <sz val="7"/>
        <rFont val="標楷體"/>
        <family val="4"/>
      </rPr>
      <t>：</t>
    </r>
    <r>
      <rPr>
        <sz val="7"/>
        <rFont val="Times New Roman"/>
        <family val="1"/>
      </rPr>
      <t>m.t.</t>
    </r>
  </si>
  <si>
    <r>
      <rPr>
        <sz val="10"/>
        <rFont val="標楷體"/>
        <family val="4"/>
      </rPr>
      <t>總計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Grand    Total</t>
    </r>
  </si>
  <si>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稻</t>
    </r>
    <r>
      <rPr>
        <sz val="12"/>
        <rFont val="Times New Roman"/>
        <family val="1"/>
      </rPr>
      <t xml:space="preserve">                          </t>
    </r>
    <r>
      <rPr>
        <sz val="8"/>
        <rFont val="Times New Roman"/>
        <family val="1"/>
      </rPr>
      <t xml:space="preserve">Paddy Rice </t>
    </r>
  </si>
  <si>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標楷體"/>
        <family val="4"/>
      </rPr>
      <t>稻</t>
    </r>
    <r>
      <rPr>
        <sz val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8"/>
        <rFont val="Times New Roman"/>
        <family val="1"/>
      </rPr>
      <t xml:space="preserve"> Paddy Rice </t>
    </r>
  </si>
  <si>
    <r>
      <rPr>
        <sz val="10"/>
        <rFont val="標楷體"/>
        <family val="4"/>
      </rPr>
      <t>陸稻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Upland Rice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</si>
  <si>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</si>
  <si>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合計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Total</t>
    </r>
  </si>
  <si>
    <r>
      <rPr>
        <sz val="10"/>
        <rFont val="標楷體"/>
        <family val="4"/>
      </rPr>
      <t>蓬萊稻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梗稻</t>
    </r>
    <r>
      <rPr>
        <sz val="10"/>
        <rFont val="Times New Roman"/>
        <family val="1"/>
      </rPr>
      <t xml:space="preserve">) </t>
    </r>
    <r>
      <rPr>
        <sz val="8"/>
        <rFont val="Times New Roman"/>
        <family val="1"/>
      </rPr>
      <t>Japonica  Rice</t>
    </r>
  </si>
  <si>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</si>
  <si>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rPr>
        <sz val="10"/>
        <rFont val="標楷體"/>
        <family val="4"/>
      </rPr>
      <t>在來稻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硬秈稻</t>
    </r>
    <r>
      <rPr>
        <sz val="10"/>
        <rFont val="Times New Roman"/>
        <family val="1"/>
      </rPr>
      <t xml:space="preserve">)
</t>
    </r>
    <r>
      <rPr>
        <sz val="8"/>
        <rFont val="Times New Roman"/>
        <family val="1"/>
      </rPr>
      <t>India Rice</t>
    </r>
  </si>
  <si>
    <r>
      <rPr>
        <sz val="10"/>
        <rFont val="標楷體"/>
        <family val="4"/>
      </rPr>
      <t>長秈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仙稻</t>
    </r>
    <r>
      <rPr>
        <sz val="10"/>
        <rFont val="Times New Roman"/>
        <family val="1"/>
      </rPr>
      <t>)
India Rice(Long)</t>
    </r>
  </si>
  <si>
    <r>
      <rPr>
        <sz val="10"/>
        <rFont val="標楷體"/>
        <family val="4"/>
      </rPr>
      <t>圓糯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糯稻</t>
    </r>
    <r>
      <rPr>
        <sz val="10"/>
        <rFont val="Times New Roman"/>
        <family val="1"/>
      </rPr>
      <t>)</t>
    </r>
    <r>
      <rPr>
        <sz val="11"/>
        <rFont val="Times New Roman"/>
        <family val="1"/>
      </rPr>
      <t xml:space="preserve"> 
</t>
    </r>
    <r>
      <rPr>
        <sz val="8"/>
        <rFont val="Times New Roman"/>
        <family val="1"/>
      </rPr>
      <t>Glutinous   Rices of  Japonica Type</t>
    </r>
  </si>
  <si>
    <r>
      <rPr>
        <sz val="10"/>
        <rFont val="標楷體"/>
        <family val="4"/>
      </rPr>
      <t>長糯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秈糯稻</t>
    </r>
    <r>
      <rPr>
        <sz val="10"/>
        <rFont val="Times New Roman"/>
        <family val="1"/>
      </rPr>
      <t xml:space="preserve">)
 </t>
    </r>
    <r>
      <rPr>
        <sz val="8"/>
        <rFont val="Times New Roman"/>
        <family val="1"/>
      </rPr>
      <t>Glutinous  Rice  of  India  Type</t>
    </r>
  </si>
  <si>
    <r>
      <rPr>
        <sz val="10"/>
        <rFont val="標楷體"/>
        <family val="4"/>
      </rPr>
      <t xml:space="preserve">收穫面積
</t>
    </r>
    <r>
      <rPr>
        <sz val="8"/>
        <rFont val="Times New Roman"/>
        <family val="1"/>
      </rPr>
      <t xml:space="preserve">Harvested Area </t>
    </r>
  </si>
  <si>
    <r>
      <rPr>
        <sz val="10"/>
        <rFont val="標楷體"/>
        <family val="4"/>
      </rPr>
      <t xml:space="preserve">產量
</t>
    </r>
    <r>
      <rPr>
        <sz val="8"/>
        <rFont val="Times New Roman"/>
        <family val="1"/>
      </rPr>
      <t>Production</t>
    </r>
  </si>
  <si>
    <r>
      <rPr>
        <sz val="10"/>
        <rFont val="標楷體"/>
        <family val="4"/>
      </rPr>
      <t>每公頃平均產量</t>
    </r>
    <r>
      <rPr>
        <sz val="11"/>
        <rFont val="Times New Roman"/>
        <family val="1"/>
      </rPr>
      <t xml:space="preserve"> 
</t>
    </r>
    <r>
      <rPr>
        <sz val="8"/>
        <rFont val="Times New Roman"/>
        <family val="1"/>
      </rPr>
      <t>Average Production Per Hectare</t>
    </r>
  </si>
  <si>
    <r>
      <rPr>
        <sz val="10"/>
        <rFont val="標楷體"/>
        <family val="4"/>
      </rPr>
      <t>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頃
平均產量
</t>
    </r>
    <r>
      <rPr>
        <sz val="8"/>
        <rFont val="Times New Roman"/>
        <family val="1"/>
      </rPr>
      <t>Average Production 
Per Hectare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</si>
  <si>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</si>
  <si>
    <t xml:space="preserve">   ─</t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</si>
  <si>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</si>
  <si>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</si>
  <si>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</si>
  <si>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</si>
  <si>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</si>
  <si>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</si>
  <si>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</si>
  <si>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</si>
  <si>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</si>
  <si>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t>資料來源：行政院農委會農糧署中區分署臺中辦事處。</t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</si>
  <si>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Taichung Offices, Central Regional Office, Agriculture and Food Agency, Council of Agriculture, Executive Yuan.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</si>
  <si>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</si>
  <si>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sz val="12"/>
        <rFont val="標楷體"/>
        <family val="4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</si>
  <si>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4-2 </t>
    </r>
    <r>
      <rPr>
        <sz val="14"/>
        <rFont val="標楷體"/>
        <family val="4"/>
      </rPr>
      <t>稻米收穫面積及生產量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</si>
  <si>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>Table 4-2 Harvested Area of Paddy Field and Rice Production (Cont.End)</t>
  </si>
  <si>
    <t>Table 4-2 Harvested Area of Paddy Field and Rice Production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</si>
  <si>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4-2 </t>
    </r>
    <r>
      <rPr>
        <sz val="14"/>
        <rFont val="標楷體"/>
        <family val="4"/>
      </rPr>
      <t>稻米收穫面積及生產量</t>
    </r>
  </si>
  <si>
    <r>
      <t xml:space="preserve"> </t>
    </r>
    <r>
      <rPr>
        <sz val="14"/>
        <rFont val="標楷體"/>
        <family val="4"/>
      </rPr>
      <t>　表</t>
    </r>
    <r>
      <rPr>
        <sz val="14"/>
        <rFont val="Times New Roman"/>
        <family val="1"/>
      </rPr>
      <t xml:space="preserve"> 4-3 </t>
    </r>
    <r>
      <rPr>
        <sz val="14"/>
        <rFont val="標楷體"/>
        <family val="4"/>
      </rPr>
      <t>農產收穫面積及生產量</t>
    </r>
  </si>
  <si>
    <t xml:space="preserve">Table 4-3 Area and Production of Crop Products 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</si>
  <si>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4-3 </t>
    </r>
    <r>
      <rPr>
        <sz val="14"/>
        <rFont val="標楷體"/>
        <family val="4"/>
      </rPr>
      <t>農產品產量及收穫面積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1)</t>
    </r>
  </si>
  <si>
    <r>
      <t>Table4-3 Area and Production of Crop Products (Cont. 1)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</si>
  <si>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4-3 </t>
    </r>
    <r>
      <rPr>
        <sz val="14"/>
        <rFont val="標楷體"/>
        <family val="4"/>
      </rPr>
      <t>農產品產量及收穫面積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）</t>
    </r>
  </si>
  <si>
    <r>
      <t>Table 4-3 Area and Production of Crop Products (Cont. 2)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</si>
  <si>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4-3</t>
    </r>
    <r>
      <rPr>
        <sz val="14"/>
        <rFont val="標楷體"/>
        <family val="4"/>
      </rPr>
      <t>農產品產量及收穫面積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）</t>
    </r>
  </si>
  <si>
    <r>
      <t>Table 4-3 Area and Production of Crop Products (Cont. 3)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</t>
    </r>
  </si>
  <si>
    <r>
      <t>Table 4-3 Area and Production of Crop Products (Cont. 4)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</si>
  <si>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4-3 </t>
    </r>
    <r>
      <rPr>
        <sz val="14"/>
        <rFont val="標楷體"/>
        <family val="4"/>
      </rPr>
      <t>農產品產量及收穫面積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續完）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</si>
  <si>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4-3 </t>
    </r>
    <r>
      <rPr>
        <sz val="14"/>
        <rFont val="標楷體"/>
        <family val="4"/>
      </rPr>
      <t>農產品產量及收穫面積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）</t>
    </r>
  </si>
  <si>
    <r>
      <t>Table 4-3 Area and Production of Crop Products(Cont. End)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</si>
  <si>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4-4 </t>
    </r>
    <r>
      <rPr>
        <sz val="14"/>
        <rFont val="標楷體"/>
        <family val="4"/>
      </rPr>
      <t>現有牲畜數</t>
    </r>
    <r>
      <rPr>
        <sz val="14"/>
        <rFont val="Times New Roman"/>
        <family val="1"/>
      </rPr>
      <t xml:space="preserve"> 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</si>
  <si>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年底</t>
    </r>
  </si>
  <si>
    <t>Table 4-4 Number of Livestock at the Year End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</si>
  <si>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4-5 </t>
    </r>
    <r>
      <rPr>
        <sz val="14"/>
        <rFont val="標楷體"/>
        <family val="4"/>
      </rPr>
      <t>牲畜屠宰頭數</t>
    </r>
  </si>
  <si>
    <t>Table 4-5 Number of  Livestock Slaughtered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</si>
  <si>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4-6 </t>
    </r>
    <r>
      <rPr>
        <sz val="14"/>
        <rFont val="標楷體"/>
        <family val="4"/>
      </rPr>
      <t>現有家禽數量</t>
    </r>
    <r>
      <rPr>
        <sz val="14"/>
        <rFont val="Times New Roman"/>
        <family val="1"/>
      </rPr>
      <t xml:space="preserve"> </t>
    </r>
  </si>
  <si>
    <t>Table 4-6 Number of Farms at the Year End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</si>
  <si>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4-7 </t>
    </r>
    <r>
      <rPr>
        <sz val="14"/>
        <rFont val="標楷體"/>
        <family val="4"/>
      </rPr>
      <t>乳母牛頭數及產乳量價值</t>
    </r>
  </si>
  <si>
    <t>Table 4-7 Number of Dairy Cattle ; Quantity &amp; Value of Milk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</si>
  <si>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101年</t>
    </r>
  </si>
  <si>
    <r>
      <rPr>
        <b/>
        <sz val="10"/>
        <color indexed="8"/>
        <rFont val="標楷體"/>
        <family val="4"/>
      </rPr>
      <t>民國</t>
    </r>
    <r>
      <rPr>
        <b/>
        <sz val="10"/>
        <color indexed="8"/>
        <rFont val="Times New Roman"/>
        <family val="1"/>
      </rPr>
      <t>102</t>
    </r>
    <r>
      <rPr>
        <b/>
        <sz val="10"/>
        <color indexed="8"/>
        <rFont val="標楷體"/>
        <family val="4"/>
      </rPr>
      <t>年</t>
    </r>
  </si>
  <si>
    <t>附註：102年資料為初步統計數。</t>
  </si>
  <si>
    <t>note:The figures of 2013are perliminary.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</si>
  <si>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</si>
  <si>
    <t>End of 2013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</si>
  <si>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年底</t>
    </r>
  </si>
  <si>
    <r>
      <rPr>
        <sz val="10"/>
        <rFont val="標楷體"/>
        <family val="4"/>
      </rPr>
      <t>附註：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年資料為初步統計數。</t>
    </r>
  </si>
  <si>
    <t>note:The figures of 2013are perliminary.</t>
  </si>
  <si>
    <t>附註：102年資料為初步統計數。</t>
  </si>
  <si>
    <t>note:The figures of 2013are perliminary.</t>
  </si>
  <si>
    <t>附註：102年資料為初步統計數。</t>
  </si>
  <si>
    <t xml:space="preserve"> 貳、人口
II.Population</t>
  </si>
  <si>
    <r>
      <t xml:space="preserve"> 參、行政組織
</t>
    </r>
    <r>
      <rPr>
        <b/>
        <sz val="20"/>
        <rFont val="標楷體"/>
        <family val="4"/>
      </rPr>
      <t>III.Administrative Organization</t>
    </r>
  </si>
  <si>
    <r>
      <t xml:space="preserve"> 肆、農林漁牧
</t>
    </r>
    <r>
      <rPr>
        <b/>
        <sz val="20"/>
        <rFont val="標楷體"/>
        <family val="4"/>
      </rPr>
      <t>IV.Agriclture,Forestry,Fishery And Husbandry</t>
    </r>
  </si>
  <si>
    <r>
      <t xml:space="preserve">伍、工商經濟
</t>
    </r>
    <r>
      <rPr>
        <b/>
        <sz val="28"/>
        <rFont val="標楷體"/>
        <family val="4"/>
      </rPr>
      <t>V.Industry &amp; Commerce</t>
    </r>
  </si>
  <si>
    <r>
      <t xml:space="preserve">陸、財政收支
</t>
    </r>
    <r>
      <rPr>
        <b/>
        <sz val="28"/>
        <rFont val="標楷體"/>
        <family val="4"/>
      </rPr>
      <t>VI.Finance</t>
    </r>
  </si>
  <si>
    <r>
      <t xml:space="preserve">捌、醫療保健
</t>
    </r>
    <r>
      <rPr>
        <b/>
        <sz val="28"/>
        <rFont val="標楷體"/>
        <family val="4"/>
      </rPr>
      <t>VIII.Public Health</t>
    </r>
  </si>
  <si>
    <r>
      <t>玖、社會福利
IX</t>
    </r>
    <r>
      <rPr>
        <b/>
        <sz val="28"/>
        <rFont val="標楷體"/>
        <family val="4"/>
      </rPr>
      <t>.Social Welfare</t>
    </r>
  </si>
  <si>
    <r>
      <t>拾、政府服務
X</t>
    </r>
    <r>
      <rPr>
        <b/>
        <sz val="28"/>
        <rFont val="標楷體"/>
        <family val="4"/>
      </rPr>
      <t>.Government Services</t>
    </r>
  </si>
  <si>
    <r>
      <t xml:space="preserve">柒、教育文化
</t>
    </r>
    <r>
      <rPr>
        <b/>
        <sz val="28"/>
        <rFont val="標楷體"/>
        <family val="4"/>
      </rPr>
      <t>VII.Education</t>
    </r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</si>
</sst>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.0000;\-#,##0.0000"/>
    <numFmt numFmtId="183" formatCode="_-* #,##0.0000_-;\-* #,##0.0000_-;_-* &quot;-&quot;????_-;_-@_-"/>
    <numFmt numFmtId="184" formatCode="#,##0.0000"/>
    <numFmt numFmtId="185" formatCode="#,##0.00_);[Red]\(#,##0.00\)"/>
    <numFmt numFmtId="186" formatCode="0.00_);[Red]\(0.00\)"/>
    <numFmt numFmtId="187" formatCode="0.00_ "/>
    <numFmt numFmtId="188" formatCode="_(* #,##0_);_(* \(#,##0\);_(* &quot;-&quot;_);_(@_)"/>
    <numFmt numFmtId="189" formatCode="#,##0_);[Red]\(#,##0\)"/>
    <numFmt numFmtId="190" formatCode="#,##0.00_ "/>
    <numFmt numFmtId="191" formatCode="###\ ###\ ###;\-###\ ###\ ###;&quot;─&quot;"/>
    <numFmt numFmtId="192" formatCode="#,##0_ "/>
    <numFmt numFmtId="193" formatCode="_-* #,##0_-;\-* #,##0_-;_-* &quot;-&quot;??_-;_-@_-"/>
    <numFmt numFmtId="194" formatCode="##\ ###\ ##0;#,##0"/>
    <numFmt numFmtId="195" formatCode="0_ "/>
    <numFmt numFmtId="196" formatCode="#,##0.0000_);[Red]\(#,##0.0000\)"/>
    <numFmt numFmtId="197" formatCode="#,##0_);\-#,##0_);&quot;－&quot;_);@_)"/>
    <numFmt numFmtId="198" formatCode="#,##0.0000_);\-#,##0.0000_);&quot;－&quot;_);@_)"/>
    <numFmt numFmtId="199" formatCode="#,##0.000000_ "/>
    <numFmt numFmtId="200" formatCode="_-* #,##0_-;\-* #,##0_-;_-* &quot;-&quot;????_-;_-@_-"/>
    <numFmt numFmtId="201" formatCode="#,##0.00_);\-#,##0.00_);&quot;－&quot;_);@_)"/>
    <numFmt numFmtId="202" formatCode="_-* #,##0.000_-;\-* #,##0.000_-;_-* &quot;-&quot;??_-;_-@_-"/>
    <numFmt numFmtId="203" formatCode="_-* #,##0.0000_-;\-* #,##0.0000_-;_-* &quot;-&quot;??_-;_-@_-"/>
    <numFmt numFmtId="204" formatCode="#\ ##0.0000;\-#\ ##0.0000;&quot;－&quot;"/>
    <numFmt numFmtId="205" formatCode="0.0000_);[Red]\(0.0000\)"/>
    <numFmt numFmtId="206" formatCode="#,##0.0000;\-#,##0.0000;&quot;－&quot;"/>
    <numFmt numFmtId="207" formatCode="#\ ###;\-#\ ###;&quot;－&quot;"/>
    <numFmt numFmtId="208" formatCode="##\ ###\ ###;\-##\ ###\ ###;&quot;─&quot;"/>
    <numFmt numFmtId="209" formatCode="0_);[Red]\(0\)"/>
    <numFmt numFmtId="210" formatCode="###\ ###\ ##0;\-###\ ###\ ##0;&quot;─&quot;"/>
    <numFmt numFmtId="211" formatCode="#,##0.000_);[Red]\(#,##0.000\)"/>
    <numFmt numFmtId="212" formatCode="#,##0.0_);[Red]\(#,##0.0\)"/>
    <numFmt numFmtId="213" formatCode="#,##0.000"/>
    <numFmt numFmtId="214" formatCode="[$-404]AM/PM\ hh:mm:ss"/>
    <numFmt numFmtId="215" formatCode="#,##0.0"/>
    <numFmt numFmtId="216" formatCode="###\ ###\ ##0.00;\-###\ ###\ ##0.00;&quot;─&quot;"/>
    <numFmt numFmtId="217" formatCode="_-* #,##0.0_-;\-* #,##0.0_-;_-* &quot;-&quot;????_-;_-@_-"/>
    <numFmt numFmtId="218" formatCode="_-* #,##0.00_-;\-* #,##0.00_-;_-* &quot;-&quot;????_-;_-@_-"/>
    <numFmt numFmtId="219" formatCode="General_)"/>
    <numFmt numFmtId="220" formatCode="0.00_)"/>
    <numFmt numFmtId="221" formatCode="_-* #,##0.0_-;\-* #,##0.0_-;_-* &quot;-&quot;??_-;_-@_-"/>
    <numFmt numFmtId="222" formatCode="##,###,###,##0.000000;\-##,###,###,##0.000000;&quot;                   －&quot;"/>
    <numFmt numFmtId="223" formatCode="###,##0"/>
    <numFmt numFmtId="224" formatCode="###,##0;\-###,##0;&quot;     －&quot;"/>
    <numFmt numFmtId="225" formatCode="m&quot;月&quot;d&quot;日&quot;"/>
    <numFmt numFmtId="226" formatCode="#,##0;\-#,##0;&quot;－&quot;;@"/>
    <numFmt numFmtId="227" formatCode="#,##0.000_);\-#,##0.000_);&quot;－&quot;_);@_)"/>
    <numFmt numFmtId="228" formatCode="#,##0.0_);\-#,##0.0_);&quot;－&quot;_);@_)"/>
    <numFmt numFmtId="229" formatCode="_(* #,##0.00_);_(* \(#,##0.00\);_(* &quot;-&quot;??_);_(@_)"/>
    <numFmt numFmtId="230" formatCode="0.0_ "/>
  </numFmts>
  <fonts count="137">
    <font>
      <sz val="12"/>
      <name val="Courier"/>
      <family val="3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2"/>
      <name val="標楷體"/>
      <family val="4"/>
    </font>
    <font>
      <sz val="8"/>
      <name val="標楷體"/>
      <family val="4"/>
    </font>
    <font>
      <sz val="8"/>
      <color indexed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0"/>
      <color indexed="8"/>
      <name val="標楷體"/>
      <family val="4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2"/>
      <name val="MS Sans Serif"/>
      <family val="2"/>
    </font>
    <font>
      <sz val="12"/>
      <color indexed="8"/>
      <name val="Times New Roman"/>
      <family val="1"/>
    </font>
    <font>
      <sz val="14"/>
      <name val="細明體"/>
      <family val="3"/>
    </font>
    <font>
      <sz val="7"/>
      <name val="Times New Roman"/>
      <family val="1"/>
    </font>
    <font>
      <sz val="7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  <font>
      <sz val="9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7"/>
      <name val="Times New Roman"/>
      <family val="1"/>
    </font>
    <font>
      <b/>
      <sz val="11"/>
      <name val="標楷體"/>
      <family val="4"/>
    </font>
    <font>
      <b/>
      <sz val="3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30"/>
      <name val="Times New Roman"/>
      <family val="1"/>
    </font>
    <font>
      <b/>
      <sz val="9"/>
      <name val="細明體"/>
      <family val="3"/>
    </font>
    <font>
      <sz val="9"/>
      <name val="Tahoma"/>
      <family val="2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sz val="8"/>
      <color indexed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細明體"/>
      <family val="3"/>
    </font>
    <font>
      <b/>
      <sz val="10"/>
      <name val="標楷體"/>
      <family val="4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7.5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標楷體"/>
      <family val="4"/>
    </font>
    <font>
      <sz val="8"/>
      <color indexed="10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標楷體"/>
      <family val="4"/>
    </font>
    <font>
      <sz val="10"/>
      <name val="細明體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color indexed="8"/>
      <name val="細明體"/>
      <family val="3"/>
    </font>
    <font>
      <b/>
      <sz val="24"/>
      <name val="標楷體"/>
      <family val="4"/>
    </font>
    <font>
      <b/>
      <sz val="36"/>
      <name val="標楷體"/>
      <family val="4"/>
    </font>
    <font>
      <sz val="36"/>
      <name val="Courier"/>
      <family val="3"/>
    </font>
    <font>
      <b/>
      <sz val="11"/>
      <name val="細明體"/>
      <family val="3"/>
    </font>
    <font>
      <b/>
      <sz val="10"/>
      <name val="細明體"/>
      <family val="3"/>
    </font>
    <font>
      <sz val="13"/>
      <color indexed="8"/>
      <name val="細明體"/>
      <family val="3"/>
    </font>
    <font>
      <sz val="11"/>
      <color indexed="10"/>
      <name val="標楷體"/>
      <family val="4"/>
    </font>
    <font>
      <sz val="11"/>
      <name val="MS Sans Serif"/>
      <family val="2"/>
    </font>
    <font>
      <sz val="10"/>
      <color indexed="8"/>
      <name val="細明體"/>
      <family val="3"/>
    </font>
    <font>
      <sz val="10"/>
      <color indexed="10"/>
      <name val="標楷體"/>
      <family val="4"/>
    </font>
    <font>
      <sz val="8"/>
      <color indexed="10"/>
      <name val="標楷體"/>
      <family val="4"/>
    </font>
    <font>
      <sz val="10"/>
      <name val="新細明體"/>
      <family val="1"/>
    </font>
    <font>
      <b/>
      <sz val="10"/>
      <color indexed="8"/>
      <name val="細明體"/>
      <family val="3"/>
    </font>
    <font>
      <b/>
      <sz val="11"/>
      <color indexed="8"/>
      <name val="細明體"/>
      <family val="3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標楷體"/>
      <family val="4"/>
    </font>
    <font>
      <sz val="7"/>
      <name val="細明體"/>
      <family val="3"/>
    </font>
    <font>
      <b/>
      <sz val="28"/>
      <name val="標楷體"/>
      <family val="4"/>
    </font>
    <font>
      <b/>
      <sz val="2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6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標楷體"/>
      <family val="4"/>
    </font>
    <font>
      <sz val="13"/>
      <color theme="1"/>
      <name val="Times New Roman"/>
      <family val="1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>
        <color indexed="8"/>
      </right>
      <top style="thin"/>
      <bottom style="thin"/>
    </border>
  </borders>
  <cellStyleXfs count="117">
    <xf numFmtId="182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38" fontId="8" fillId="0" borderId="0" applyBorder="0" applyAlignment="0">
      <protection/>
    </xf>
    <xf numFmtId="219" fontId="0" fillId="20" borderId="1" applyNumberFormat="0" applyFont="0" applyFill="0" applyBorder="0">
      <alignment horizontal="center" vertical="center"/>
      <protection/>
    </xf>
    <xf numFmtId="220" fontId="64" fillId="0" borderId="0">
      <alignment/>
      <protection/>
    </xf>
    <xf numFmtId="0" fontId="65" fillId="0" borderId="0">
      <alignment/>
      <protection/>
    </xf>
    <xf numFmtId="0" fontId="107" fillId="0" borderId="0">
      <alignment vertical="center"/>
      <protection/>
    </xf>
    <xf numFmtId="0" fontId="27" fillId="0" borderId="0">
      <alignment/>
      <protection/>
    </xf>
    <xf numFmtId="0" fontId="107" fillId="0" borderId="0">
      <alignment vertical="center"/>
      <protection/>
    </xf>
    <xf numFmtId="0" fontId="20" fillId="0" borderId="0">
      <alignment/>
      <protection/>
    </xf>
    <xf numFmtId="182" fontId="0" fillId="0" borderId="0">
      <alignment/>
      <protection/>
    </xf>
    <xf numFmtId="0" fontId="27" fillId="0" borderId="0">
      <alignment/>
      <protection/>
    </xf>
    <xf numFmtId="0" fontId="107" fillId="0" borderId="0">
      <alignment vertical="center"/>
      <protection/>
    </xf>
    <xf numFmtId="0" fontId="107" fillId="0" borderId="0">
      <alignment vertical="center"/>
      <protection/>
    </xf>
    <xf numFmtId="0" fontId="3" fillId="0" borderId="0">
      <alignment/>
      <protection/>
    </xf>
    <xf numFmtId="0" fontId="53" fillId="0" borderId="0">
      <alignment/>
      <protection/>
    </xf>
    <xf numFmtId="195" fontId="76" fillId="0" borderId="0">
      <alignment/>
      <protection/>
    </xf>
    <xf numFmtId="0" fontId="10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2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43" fontId="2" fillId="0" borderId="0" applyFont="0" applyFill="0" applyBorder="0" applyAlignment="0" applyProtection="0"/>
    <xf numFmtId="229" fontId="27" fillId="0" borderId="0" applyFont="0" applyFill="0" applyBorder="0" applyAlignment="0" applyProtection="0"/>
    <xf numFmtId="229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9" fillId="21" borderId="0" applyNumberFormat="0" applyBorder="0" applyAlignment="0" applyProtection="0"/>
    <xf numFmtId="0" fontId="110" fillId="0" borderId="2" applyNumberFormat="0" applyFill="0" applyAlignment="0" applyProtection="0"/>
    <xf numFmtId="0" fontId="111" fillId="22" borderId="0" applyNumberFormat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12" fillId="23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3" fillId="0" borderId="4" applyNumberFormat="0" applyFill="0" applyAlignment="0" applyProtection="0"/>
    <xf numFmtId="0" fontId="0" fillId="24" borderId="5" applyNumberFormat="0" applyFont="0" applyAlignment="0" applyProtection="0"/>
    <xf numFmtId="0" fontId="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31" borderId="3" applyNumberFormat="0" applyAlignment="0" applyProtection="0"/>
    <xf numFmtId="0" fontId="121" fillId="23" borderId="9" applyNumberFormat="0" applyAlignment="0" applyProtection="0"/>
    <xf numFmtId="0" fontId="122" fillId="32" borderId="10" applyNumberFormat="0" applyAlignment="0" applyProtection="0"/>
    <xf numFmtId="0" fontId="123" fillId="33" borderId="0" applyNumberFormat="0" applyBorder="0" applyAlignment="0" applyProtection="0"/>
    <xf numFmtId="0" fontId="124" fillId="0" borderId="0" applyNumberFormat="0" applyFill="0" applyBorder="0" applyAlignment="0" applyProtection="0"/>
  </cellStyleXfs>
  <cellXfs count="1883">
    <xf numFmtId="182" fontId="0" fillId="0" borderId="0" xfId="0" applyAlignment="1">
      <alignment/>
    </xf>
    <xf numFmtId="182" fontId="9" fillId="0" borderId="0" xfId="0" applyFont="1" applyAlignment="1" applyProtection="1">
      <alignment horizontal="center" vertical="center" wrapText="1"/>
      <protection/>
    </xf>
    <xf numFmtId="182" fontId="9" fillId="0" borderId="0" xfId="0" applyFont="1" applyAlignment="1">
      <alignment horizontal="center" vertical="center" wrapText="1"/>
    </xf>
    <xf numFmtId="182" fontId="9" fillId="0" borderId="0" xfId="0" applyFont="1" applyBorder="1" applyAlignment="1">
      <alignment horizontal="center" vertical="center" wrapText="1"/>
    </xf>
    <xf numFmtId="183" fontId="9" fillId="0" borderId="0" xfId="0" applyNumberFormat="1" applyFont="1" applyBorder="1" applyAlignment="1" applyProtection="1">
      <alignment horizontal="center" vertical="center" wrapText="1"/>
      <protection/>
    </xf>
    <xf numFmtId="183" fontId="9" fillId="0" borderId="11" xfId="0" applyNumberFormat="1" applyFont="1" applyBorder="1" applyAlignment="1" applyProtection="1">
      <alignment horizontal="center" vertical="center" wrapText="1"/>
      <protection/>
    </xf>
    <xf numFmtId="182" fontId="7" fillId="0" borderId="12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right" vertical="center" indent="1"/>
    </xf>
    <xf numFmtId="0" fontId="28" fillId="0" borderId="0" xfId="0" applyNumberFormat="1" applyFont="1" applyBorder="1" applyAlignment="1">
      <alignment vertical="center"/>
    </xf>
    <xf numFmtId="0" fontId="9" fillId="0" borderId="13" xfId="62" applyFont="1" applyBorder="1" applyAlignment="1">
      <alignment horizontal="center" vertical="center" wrapText="1"/>
      <protection/>
    </xf>
    <xf numFmtId="189" fontId="8" fillId="0" borderId="11" xfId="75" applyNumberFormat="1" applyFont="1" applyBorder="1" applyAlignment="1" applyProtection="1">
      <alignment vertical="center"/>
      <protection/>
    </xf>
    <xf numFmtId="189" fontId="8" fillId="0" borderId="12" xfId="69" applyNumberFormat="1" applyFont="1" applyBorder="1" applyAlignment="1" applyProtection="1">
      <alignment horizontal="right" vertical="center"/>
      <protection locked="0"/>
    </xf>
    <xf numFmtId="189" fontId="8" fillId="0" borderId="13" xfId="69" applyNumberFormat="1" applyFont="1" applyBorder="1" applyAlignment="1" applyProtection="1">
      <alignment horizontal="right" vertical="center"/>
      <protection locked="0"/>
    </xf>
    <xf numFmtId="185" fontId="8" fillId="0" borderId="13" xfId="75" applyNumberFormat="1" applyFont="1" applyBorder="1" applyAlignment="1" applyProtection="1">
      <alignment horizontal="right" vertical="center"/>
      <protection/>
    </xf>
    <xf numFmtId="185" fontId="8" fillId="0" borderId="11" xfId="75" applyNumberFormat="1" applyFont="1" applyBorder="1" applyAlignment="1" applyProtection="1">
      <alignment horizontal="right" vertical="center"/>
      <protection/>
    </xf>
    <xf numFmtId="185" fontId="8" fillId="0" borderId="0" xfId="69" applyNumberFormat="1" applyFont="1" applyBorder="1" applyAlignment="1" applyProtection="1">
      <alignment horizontal="right" vertical="center"/>
      <protection locked="0"/>
    </xf>
    <xf numFmtId="197" fontId="8" fillId="0" borderId="11" xfId="75" applyNumberFormat="1" applyFont="1" applyBorder="1" applyAlignment="1" applyProtection="1">
      <alignment vertical="center"/>
      <protection/>
    </xf>
    <xf numFmtId="197" fontId="8" fillId="0" borderId="0" xfId="75" applyNumberFormat="1" applyFont="1" applyBorder="1" applyAlignment="1" applyProtection="1">
      <alignment vertical="center"/>
      <protection/>
    </xf>
    <xf numFmtId="197" fontId="8" fillId="0" borderId="12" xfId="75" applyNumberFormat="1" applyFont="1" applyBorder="1" applyAlignment="1" applyProtection="1">
      <alignment vertical="center"/>
      <protection/>
    </xf>
    <xf numFmtId="197" fontId="8" fillId="0" borderId="12" xfId="69" applyNumberFormat="1" applyFont="1" applyBorder="1" applyAlignment="1" applyProtection="1">
      <alignment horizontal="right" vertical="center"/>
      <protection/>
    </xf>
    <xf numFmtId="197" fontId="8" fillId="0" borderId="12" xfId="69" applyNumberFormat="1" applyFont="1" applyBorder="1" applyAlignment="1" applyProtection="1">
      <alignment horizontal="right" vertical="center"/>
      <protection locked="0"/>
    </xf>
    <xf numFmtId="182" fontId="4" fillId="0" borderId="11" xfId="0" applyFont="1" applyBorder="1" applyAlignment="1">
      <alignment/>
    </xf>
    <xf numFmtId="0" fontId="9" fillId="0" borderId="11" xfId="62" applyFont="1" applyBorder="1" applyAlignment="1">
      <alignment horizontal="center" vertical="center" wrapText="1"/>
      <protection/>
    </xf>
    <xf numFmtId="37" fontId="9" fillId="0" borderId="0" xfId="51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4" fillId="0" borderId="0" xfId="38" applyFont="1" applyFill="1">
      <alignment/>
      <protection/>
    </xf>
    <xf numFmtId="0" fontId="4" fillId="0" borderId="0" xfId="38" applyFont="1" applyFill="1" applyBorder="1">
      <alignment/>
      <protection/>
    </xf>
    <xf numFmtId="0" fontId="18" fillId="0" borderId="0" xfId="38" applyFont="1" applyFill="1">
      <alignment/>
      <protection/>
    </xf>
    <xf numFmtId="0" fontId="18" fillId="0" borderId="0" xfId="38" applyFont="1" applyFill="1" applyBorder="1" applyAlignment="1">
      <alignment horizontal="center"/>
      <protection/>
    </xf>
    <xf numFmtId="0" fontId="8" fillId="0" borderId="0" xfId="38" applyFont="1" applyFill="1" applyBorder="1" applyAlignment="1">
      <alignment horizontal="center"/>
      <protection/>
    </xf>
    <xf numFmtId="3" fontId="18" fillId="0" borderId="0" xfId="38" applyNumberFormat="1" applyFont="1" applyFill="1" applyBorder="1" applyAlignment="1">
      <alignment horizontal="center"/>
      <protection/>
    </xf>
    <xf numFmtId="0" fontId="32" fillId="0" borderId="0" xfId="38" applyFont="1" applyFill="1">
      <alignment/>
      <protection/>
    </xf>
    <xf numFmtId="3" fontId="32" fillId="0" borderId="0" xfId="38" applyNumberFormat="1" applyFont="1" applyFill="1" applyBorder="1" applyAlignment="1">
      <alignment horizontal="right"/>
      <protection/>
    </xf>
    <xf numFmtId="0" fontId="9" fillId="0" borderId="13" xfId="75" applyFont="1" applyBorder="1" applyAlignment="1">
      <alignment horizontal="center" wrapText="1"/>
      <protection/>
    </xf>
    <xf numFmtId="37" fontId="18" fillId="0" borderId="0" xfId="52" applyFont="1" applyAlignment="1" applyProtection="1">
      <alignment wrapText="1"/>
      <protection/>
    </xf>
    <xf numFmtId="0" fontId="9" fillId="0" borderId="0" xfId="66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right" vertical="center"/>
    </xf>
    <xf numFmtId="0" fontId="9" fillId="0" borderId="13" xfId="66" applyFont="1" applyBorder="1" applyAlignment="1" applyProtection="1">
      <alignment horizontal="center" vertical="center" wrapText="1"/>
      <protection locked="0"/>
    </xf>
    <xf numFmtId="0" fontId="18" fillId="0" borderId="0" xfId="75" applyFont="1" applyAlignment="1" applyProtection="1">
      <alignment horizontal="centerContinuous"/>
      <protection/>
    </xf>
    <xf numFmtId="0" fontId="7" fillId="0" borderId="0" xfId="75" applyFont="1" applyBorder="1" applyAlignment="1">
      <alignment horizontal="center" vertical="center" wrapText="1"/>
      <protection/>
    </xf>
    <xf numFmtId="0" fontId="24" fillId="0" borderId="0" xfId="50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vertical="top" textRotation="180"/>
      <protection/>
    </xf>
    <xf numFmtId="0" fontId="4" fillId="0" borderId="0" xfId="53" applyFont="1" applyBorder="1" applyAlignment="1">
      <alignment horizontal="left" vertical="center" textRotation="180"/>
      <protection/>
    </xf>
    <xf numFmtId="0" fontId="4" fillId="0" borderId="0" xfId="53" applyFont="1" applyBorder="1" applyAlignment="1">
      <alignment horizontal="left" vertical="top" textRotation="180"/>
      <protection/>
    </xf>
    <xf numFmtId="0" fontId="4" fillId="0" borderId="0" xfId="53" applyFont="1" applyAlignment="1">
      <alignment horizontal="left" vertical="top" textRotation="180"/>
      <protection/>
    </xf>
    <xf numFmtId="0" fontId="9" fillId="0" borderId="0" xfId="77" applyFont="1" applyBorder="1" applyAlignment="1" applyProtection="1">
      <alignment horizontal="center" vertical="center"/>
      <protection/>
    </xf>
    <xf numFmtId="0" fontId="9" fillId="0" borderId="0" xfId="77" applyFont="1" applyBorder="1" applyAlignment="1" applyProtection="1">
      <alignment horizontal="center" vertical="center" wrapText="1"/>
      <protection/>
    </xf>
    <xf numFmtId="195" fontId="8" fillId="0" borderId="0" xfId="0" applyNumberFormat="1" applyFont="1" applyAlignment="1">
      <alignment/>
    </xf>
    <xf numFmtId="195" fontId="18" fillId="0" borderId="0" xfId="0" applyNumberFormat="1" applyFont="1" applyAlignment="1">
      <alignment/>
    </xf>
    <xf numFmtId="195" fontId="35" fillId="0" borderId="0" xfId="0" applyNumberFormat="1" applyFont="1" applyAlignment="1">
      <alignment/>
    </xf>
    <xf numFmtId="195" fontId="8" fillId="0" borderId="0" xfId="0" applyNumberFormat="1" applyFont="1" applyAlignment="1">
      <alignment vertical="center"/>
    </xf>
    <xf numFmtId="195" fontId="35" fillId="0" borderId="0" xfId="0" applyNumberFormat="1" applyFont="1" applyAlignment="1">
      <alignment vertical="center"/>
    </xf>
    <xf numFmtId="195" fontId="7" fillId="0" borderId="0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95" fontId="41" fillId="0" borderId="0" xfId="0" applyNumberFormat="1" applyFont="1" applyAlignment="1">
      <alignment/>
    </xf>
    <xf numFmtId="195" fontId="7" fillId="0" borderId="0" xfId="0" applyNumberFormat="1" applyFont="1" applyBorder="1" applyAlignment="1">
      <alignment horizontal="center" vertical="distributed"/>
    </xf>
    <xf numFmtId="195" fontId="42" fillId="0" borderId="0" xfId="0" applyNumberFormat="1" applyFont="1" applyAlignment="1">
      <alignment vertical="center"/>
    </xf>
    <xf numFmtId="195" fontId="9" fillId="0" borderId="0" xfId="0" applyNumberFormat="1" applyFont="1" applyAlignment="1">
      <alignment vertical="center"/>
    </xf>
    <xf numFmtId="195" fontId="44" fillId="0" borderId="0" xfId="0" applyNumberFormat="1" applyFont="1" applyAlignment="1">
      <alignment vertical="center"/>
    </xf>
    <xf numFmtId="195" fontId="8" fillId="0" borderId="0" xfId="0" applyNumberFormat="1" applyFont="1" applyAlignment="1">
      <alignment horizontal="left"/>
    </xf>
    <xf numFmtId="195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 horizontal="center"/>
    </xf>
    <xf numFmtId="195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 wrapText="1"/>
    </xf>
    <xf numFmtId="195" fontId="9" fillId="0" borderId="0" xfId="0" applyNumberFormat="1" applyFont="1" applyBorder="1" applyAlignment="1">
      <alignment horizontal="center" wrapText="1"/>
    </xf>
    <xf numFmtId="195" fontId="9" fillId="0" borderId="0" xfId="0" applyNumberFormat="1" applyFont="1" applyBorder="1" applyAlignment="1">
      <alignment horizontal="center"/>
    </xf>
    <xf numFmtId="195" fontId="45" fillId="0" borderId="0" xfId="0" applyNumberFormat="1" applyFont="1" applyAlignment="1">
      <alignment/>
    </xf>
    <xf numFmtId="195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 vertical="center"/>
    </xf>
    <xf numFmtId="195" fontId="18" fillId="0" borderId="0" xfId="0" applyNumberFormat="1" applyFont="1" applyBorder="1" applyAlignment="1">
      <alignment/>
    </xf>
    <xf numFmtId="195" fontId="9" fillId="0" borderId="0" xfId="0" applyNumberFormat="1" applyFont="1" applyAlignment="1">
      <alignment/>
    </xf>
    <xf numFmtId="195" fontId="5" fillId="0" borderId="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195" fontId="42" fillId="0" borderId="0" xfId="0" applyNumberFormat="1" applyFont="1" applyBorder="1" applyAlignment="1">
      <alignment/>
    </xf>
    <xf numFmtId="195" fontId="7" fillId="0" borderId="0" xfId="0" applyNumberFormat="1" applyFont="1" applyBorder="1" applyAlignment="1">
      <alignment vertical="center"/>
    </xf>
    <xf numFmtId="0" fontId="28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191" fontId="9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2" fontId="9" fillId="0" borderId="0" xfId="57" applyFont="1" applyAlignment="1">
      <alignment horizontal="right"/>
      <protection/>
    </xf>
    <xf numFmtId="0" fontId="21" fillId="0" borderId="0" xfId="0" applyNumberFormat="1" applyFont="1" applyAlignment="1">
      <alignment vertical="center"/>
    </xf>
    <xf numFmtId="49" fontId="9" fillId="0" borderId="0" xfId="73" applyNumberFormat="1" applyFont="1" applyBorder="1" applyAlignment="1" applyProtection="1">
      <alignment horizontal="center" vertical="center"/>
      <protection/>
    </xf>
    <xf numFmtId="49" fontId="9" fillId="0" borderId="0" xfId="73" applyNumberFormat="1" applyFont="1" applyBorder="1" applyAlignment="1">
      <alignment horizontal="center" vertical="center" wrapText="1"/>
      <protection/>
    </xf>
    <xf numFmtId="49" fontId="9" fillId="0" borderId="0" xfId="74" applyNumberFormat="1" applyFont="1" applyBorder="1" applyAlignment="1" applyProtection="1">
      <alignment horizontal="center" vertical="center"/>
      <protection/>
    </xf>
    <xf numFmtId="193" fontId="9" fillId="0" borderId="0" xfId="78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wrapText="1"/>
    </xf>
    <xf numFmtId="197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4" fillId="0" borderId="15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vertical="center"/>
    </xf>
    <xf numFmtId="0" fontId="28" fillId="0" borderId="17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97" fontId="21" fillId="0" borderId="0" xfId="0" applyNumberFormat="1" applyFont="1" applyBorder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left" vertical="center" indent="1"/>
    </xf>
    <xf numFmtId="0" fontId="28" fillId="0" borderId="18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197" fontId="48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Alignment="1">
      <alignment vertical="center"/>
    </xf>
    <xf numFmtId="198" fontId="48" fillId="0" borderId="0" xfId="0" applyNumberFormat="1" applyFont="1" applyBorder="1" applyAlignment="1">
      <alignment vertical="center"/>
    </xf>
    <xf numFmtId="197" fontId="35" fillId="0" borderId="12" xfId="69" applyNumberFormat="1" applyFont="1" applyBorder="1" applyAlignment="1" applyProtection="1">
      <alignment horizontal="right" vertical="center"/>
      <protection/>
    </xf>
    <xf numFmtId="185" fontId="35" fillId="0" borderId="13" xfId="75" applyNumberFormat="1" applyFont="1" applyBorder="1" applyAlignment="1" applyProtection="1">
      <alignment horizontal="right" vertical="center"/>
      <protection/>
    </xf>
    <xf numFmtId="185" fontId="35" fillId="0" borderId="0" xfId="69" applyNumberFormat="1" applyFont="1" applyBorder="1" applyAlignment="1" applyProtection="1">
      <alignment horizontal="right" vertical="center"/>
      <protection locked="0"/>
    </xf>
    <xf numFmtId="200" fontId="48" fillId="0" borderId="0" xfId="0" applyNumberFormat="1" applyFont="1" applyAlignment="1">
      <alignment vertical="center"/>
    </xf>
    <xf numFmtId="190" fontId="48" fillId="0" borderId="0" xfId="0" applyNumberFormat="1" applyFont="1" applyBorder="1" applyAlignment="1">
      <alignment vertical="center"/>
    </xf>
    <xf numFmtId="41" fontId="48" fillId="0" borderId="0" xfId="0" applyNumberFormat="1" applyFont="1" applyAlignment="1">
      <alignment vertical="center"/>
    </xf>
    <xf numFmtId="0" fontId="56" fillId="0" borderId="0" xfId="38" applyFont="1" applyFill="1">
      <alignment/>
      <protection/>
    </xf>
    <xf numFmtId="201" fontId="48" fillId="0" borderId="0" xfId="0" applyNumberFormat="1" applyFont="1" applyBorder="1" applyAlignment="1">
      <alignment vertical="center"/>
    </xf>
    <xf numFmtId="0" fontId="35" fillId="0" borderId="0" xfId="0" applyNumberFormat="1" applyFont="1" applyAlignment="1">
      <alignment vertical="center"/>
    </xf>
    <xf numFmtId="197" fontId="35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wrapText="1"/>
    </xf>
    <xf numFmtId="0" fontId="9" fillId="0" borderId="19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wrapText="1"/>
    </xf>
    <xf numFmtId="0" fontId="9" fillId="0" borderId="20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197" fontId="8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vertical="center"/>
    </xf>
    <xf numFmtId="195" fontId="9" fillId="0" borderId="19" xfId="0" applyNumberFormat="1" applyFont="1" applyBorder="1" applyAlignment="1">
      <alignment horizontal="center" vertical="center" wrapText="1"/>
    </xf>
    <xf numFmtId="195" fontId="9" fillId="0" borderId="18" xfId="0" applyNumberFormat="1" applyFont="1" applyBorder="1" applyAlignment="1">
      <alignment horizontal="center" vertical="center" wrapText="1"/>
    </xf>
    <xf numFmtId="182" fontId="9" fillId="0" borderId="20" xfId="0" applyFont="1" applyBorder="1" applyAlignment="1">
      <alignment horizontal="center" vertical="center" wrapText="1"/>
    </xf>
    <xf numFmtId="182" fontId="9" fillId="0" borderId="15" xfId="0" applyFont="1" applyBorder="1" applyAlignment="1">
      <alignment horizontal="center" vertical="center" wrapText="1"/>
    </xf>
    <xf numFmtId="183" fontId="9" fillId="0" borderId="16" xfId="0" applyNumberFormat="1" applyFont="1" applyBorder="1" applyAlignment="1">
      <alignment/>
    </xf>
    <xf numFmtId="0" fontId="48" fillId="0" borderId="12" xfId="0" applyNumberFormat="1" applyFont="1" applyBorder="1" applyAlignment="1">
      <alignment horizontal="center" vertical="center"/>
    </xf>
    <xf numFmtId="0" fontId="9" fillId="0" borderId="21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197" fontId="8" fillId="0" borderId="13" xfId="69" applyNumberFormat="1" applyFont="1" applyBorder="1" applyAlignment="1" applyProtection="1">
      <alignment horizontal="right" vertical="center"/>
      <protection/>
    </xf>
    <xf numFmtId="185" fontId="8" fillId="0" borderId="13" xfId="69" applyNumberFormat="1" applyFont="1" applyBorder="1" applyAlignment="1" applyProtection="1">
      <alignment horizontal="right" vertical="center"/>
      <protection locked="0"/>
    </xf>
    <xf numFmtId="0" fontId="9" fillId="0" borderId="16" xfId="75" applyFont="1" applyBorder="1">
      <alignment/>
      <protection/>
    </xf>
    <xf numFmtId="0" fontId="28" fillId="0" borderId="16" xfId="0" applyNumberFormat="1" applyFont="1" applyBorder="1" applyAlignment="1">
      <alignment vertical="center"/>
    </xf>
    <xf numFmtId="37" fontId="9" fillId="0" borderId="19" xfId="51" applyFont="1" applyBorder="1" applyAlignment="1">
      <alignment horizontal="center" vertical="center"/>
      <protection/>
    </xf>
    <xf numFmtId="37" fontId="9" fillId="0" borderId="20" xfId="51" applyFont="1" applyBorder="1" applyAlignment="1">
      <alignment horizontal="center" vertical="center"/>
      <protection/>
    </xf>
    <xf numFmtId="0" fontId="24" fillId="0" borderId="15" xfId="63" applyFont="1" applyBorder="1" applyAlignment="1">
      <alignment horizontal="center" vertical="center"/>
      <protection/>
    </xf>
    <xf numFmtId="0" fontId="9" fillId="0" borderId="20" xfId="63" applyFont="1" applyBorder="1" applyAlignment="1" applyProtection="1">
      <alignment horizontal="center" vertical="center"/>
      <protection locked="0"/>
    </xf>
    <xf numFmtId="9" fontId="9" fillId="0" borderId="20" xfId="63" applyNumberFormat="1" applyFont="1" applyBorder="1" applyAlignment="1" applyProtection="1">
      <alignment horizontal="center" vertical="center"/>
      <protection locked="0"/>
    </xf>
    <xf numFmtId="0" fontId="9" fillId="0" borderId="19" xfId="63" applyFont="1" applyBorder="1" applyAlignment="1" applyProtection="1">
      <alignment horizontal="center" vertical="center"/>
      <protection locked="0"/>
    </xf>
    <xf numFmtId="9" fontId="9" fillId="0" borderId="19" xfId="63" applyNumberFormat="1" applyFont="1" applyBorder="1" applyAlignment="1" applyProtection="1">
      <alignment horizontal="center" vertical="center"/>
      <protection locked="0"/>
    </xf>
    <xf numFmtId="37" fontId="7" fillId="0" borderId="12" xfId="51" applyFont="1" applyBorder="1" applyAlignment="1" applyProtection="1">
      <alignment horizontal="center"/>
      <protection/>
    </xf>
    <xf numFmtId="0" fontId="8" fillId="0" borderId="12" xfId="38" applyFont="1" applyFill="1" applyBorder="1" applyAlignment="1">
      <alignment horizontal="center"/>
      <protection/>
    </xf>
    <xf numFmtId="3" fontId="8" fillId="0" borderId="12" xfId="38" applyNumberFormat="1" applyFont="1" applyFill="1" applyBorder="1" applyAlignment="1">
      <alignment vertical="center"/>
      <protection/>
    </xf>
    <xf numFmtId="0" fontId="18" fillId="0" borderId="12" xfId="38" applyFont="1" applyFill="1" applyBorder="1" applyAlignment="1">
      <alignment horizontal="center"/>
      <protection/>
    </xf>
    <xf numFmtId="0" fontId="21" fillId="0" borderId="12" xfId="38" applyFont="1" applyFill="1" applyBorder="1" applyAlignment="1">
      <alignment horizontal="distributed" vertical="center"/>
      <protection/>
    </xf>
    <xf numFmtId="3" fontId="32" fillId="0" borderId="12" xfId="38" applyNumberFormat="1" applyFont="1" applyFill="1" applyBorder="1" applyAlignment="1">
      <alignment horizontal="left" indent="1"/>
      <protection/>
    </xf>
    <xf numFmtId="3" fontId="32" fillId="0" borderId="12" xfId="38" applyNumberFormat="1" applyFont="1" applyFill="1" applyBorder="1" applyAlignment="1">
      <alignment horizontal="left"/>
      <protection/>
    </xf>
    <xf numFmtId="0" fontId="7" fillId="0" borderId="16" xfId="38" applyFont="1" applyFill="1" applyBorder="1" applyAlignment="1">
      <alignment vertical="center"/>
      <protection/>
    </xf>
    <xf numFmtId="0" fontId="24" fillId="0" borderId="16" xfId="38" applyFont="1" applyFill="1" applyBorder="1" applyAlignment="1">
      <alignment vertical="center"/>
      <protection/>
    </xf>
    <xf numFmtId="0" fontId="25" fillId="0" borderId="16" xfId="83" applyNumberFormat="1" applyFont="1" applyFill="1" applyBorder="1" applyAlignment="1">
      <alignment horizontal="center" vertical="center" wrapText="1"/>
    </xf>
    <xf numFmtId="3" fontId="35" fillId="0" borderId="12" xfId="38" applyNumberFormat="1" applyFont="1" applyFill="1" applyBorder="1" applyAlignment="1">
      <alignment vertical="center"/>
      <protection/>
    </xf>
    <xf numFmtId="0" fontId="48" fillId="0" borderId="12" xfId="38" applyFont="1" applyFill="1" applyBorder="1" applyAlignment="1">
      <alignment horizontal="distributed" vertical="center"/>
      <protection/>
    </xf>
    <xf numFmtId="37" fontId="9" fillId="0" borderId="0" xfId="52" applyFont="1" applyBorder="1" applyAlignment="1" applyProtection="1">
      <alignment horizontal="center"/>
      <protection/>
    </xf>
    <xf numFmtId="37" fontId="9" fillId="0" borderId="0" xfId="52" applyFont="1" applyBorder="1" applyAlignment="1" applyProtection="1">
      <alignment horizontal="center" vertical="center"/>
      <protection/>
    </xf>
    <xf numFmtId="37" fontId="9" fillId="0" borderId="12" xfId="52" applyFont="1" applyBorder="1" applyAlignment="1" applyProtection="1">
      <alignment horizontal="center"/>
      <protection/>
    </xf>
    <xf numFmtId="37" fontId="9" fillId="0" borderId="12" xfId="52" applyFont="1" applyBorder="1" applyAlignment="1" applyProtection="1">
      <alignment horizontal="center" vertical="center"/>
      <protection/>
    </xf>
    <xf numFmtId="0" fontId="8" fillId="0" borderId="12" xfId="75" applyFont="1" applyBorder="1" applyAlignment="1" applyProtection="1">
      <alignment horizontal="center" vertical="center" wrapText="1"/>
      <protection/>
    </xf>
    <xf numFmtId="37" fontId="7" fillId="0" borderId="0" xfId="51" applyFont="1" applyBorder="1" applyAlignment="1">
      <alignment horizontal="center" vertical="center"/>
      <protection/>
    </xf>
    <xf numFmtId="37" fontId="7" fillId="0" borderId="12" xfId="51" applyFont="1" applyBorder="1" applyAlignment="1">
      <alignment horizontal="center" vertical="center"/>
      <protection/>
    </xf>
    <xf numFmtId="0" fontId="35" fillId="0" borderId="12" xfId="75" applyFont="1" applyBorder="1" applyAlignment="1" applyProtection="1">
      <alignment horizontal="center" vertical="center" wrapText="1"/>
      <protection/>
    </xf>
    <xf numFmtId="0" fontId="7" fillId="0" borderId="12" xfId="75" applyFont="1" applyBorder="1" applyAlignment="1" applyProtection="1">
      <alignment horizontal="center" vertical="center" wrapText="1"/>
      <protection/>
    </xf>
    <xf numFmtId="0" fontId="24" fillId="0" borderId="15" xfId="50" applyFont="1" applyBorder="1" applyAlignment="1">
      <alignment horizontal="center" vertical="center" wrapText="1"/>
      <protection/>
    </xf>
    <xf numFmtId="0" fontId="7" fillId="0" borderId="12" xfId="75" applyFont="1" applyBorder="1" applyAlignment="1">
      <alignment horizontal="center" vertical="center" wrapText="1"/>
      <protection/>
    </xf>
    <xf numFmtId="0" fontId="9" fillId="0" borderId="0" xfId="77" applyFont="1" applyBorder="1" applyAlignment="1" applyProtection="1">
      <alignment horizontal="right" wrapText="1"/>
      <protection/>
    </xf>
    <xf numFmtId="0" fontId="9" fillId="0" borderId="18" xfId="77" applyFont="1" applyBorder="1" applyAlignment="1" applyProtection="1">
      <alignment horizontal="center" vertical="center"/>
      <protection/>
    </xf>
    <xf numFmtId="0" fontId="9" fillId="0" borderId="20" xfId="77" applyFont="1" applyBorder="1" applyAlignment="1" applyProtection="1">
      <alignment horizontal="center" vertical="center"/>
      <protection/>
    </xf>
    <xf numFmtId="0" fontId="9" fillId="0" borderId="19" xfId="77" applyFont="1" applyBorder="1" applyAlignment="1" applyProtection="1">
      <alignment horizontal="center" vertical="center"/>
      <protection/>
    </xf>
    <xf numFmtId="0" fontId="9" fillId="0" borderId="16" xfId="77" applyFont="1" applyBorder="1">
      <alignment/>
      <protection/>
    </xf>
    <xf numFmtId="195" fontId="9" fillId="0" borderId="20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195" fontId="8" fillId="0" borderId="0" xfId="0" applyNumberFormat="1" applyFont="1" applyBorder="1" applyAlignment="1">
      <alignment vertical="center"/>
    </xf>
    <xf numFmtId="195" fontId="35" fillId="0" borderId="0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wrapText="1"/>
    </xf>
    <xf numFmtId="195" fontId="8" fillId="0" borderId="12" xfId="0" applyNumberFormat="1" applyFont="1" applyBorder="1" applyAlignment="1">
      <alignment/>
    </xf>
    <xf numFmtId="195" fontId="9" fillId="0" borderId="0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 wrapText="1"/>
    </xf>
    <xf numFmtId="195" fontId="8" fillId="0" borderId="0" xfId="0" applyNumberFormat="1" applyFont="1" applyBorder="1" applyAlignment="1">
      <alignment horizontal="left" vertical="center"/>
    </xf>
    <xf numFmtId="3" fontId="8" fillId="0" borderId="12" xfId="0" applyNumberFormat="1" applyFont="1" applyBorder="1" applyAlignment="1">
      <alignment vertical="center"/>
    </xf>
    <xf numFmtId="195" fontId="8" fillId="0" borderId="18" xfId="0" applyNumberFormat="1" applyFont="1" applyBorder="1" applyAlignment="1">
      <alignment horizontal="left"/>
    </xf>
    <xf numFmtId="195" fontId="8" fillId="0" borderId="15" xfId="0" applyNumberFormat="1" applyFont="1" applyBorder="1" applyAlignment="1">
      <alignment/>
    </xf>
    <xf numFmtId="195" fontId="7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 horizontal="right"/>
    </xf>
    <xf numFmtId="195" fontId="9" fillId="0" borderId="20" xfId="0" applyNumberFormat="1" applyFont="1" applyBorder="1" applyAlignment="1">
      <alignment horizontal="center"/>
    </xf>
    <xf numFmtId="195" fontId="8" fillId="0" borderId="22" xfId="0" applyNumberFormat="1" applyFont="1" applyBorder="1" applyAlignment="1">
      <alignment horizontal="center"/>
    </xf>
    <xf numFmtId="195" fontId="8" fillId="0" borderId="13" xfId="0" applyNumberFormat="1" applyFont="1" applyBorder="1" applyAlignment="1">
      <alignment horizontal="center"/>
    </xf>
    <xf numFmtId="195" fontId="9" fillId="0" borderId="20" xfId="0" applyNumberFormat="1" applyFont="1" applyBorder="1" applyAlignment="1">
      <alignment horizontal="center" wrapText="1"/>
    </xf>
    <xf numFmtId="195" fontId="9" fillId="0" borderId="18" xfId="0" applyNumberFormat="1" applyFont="1" applyBorder="1" applyAlignment="1">
      <alignment horizontal="center"/>
    </xf>
    <xf numFmtId="195" fontId="8" fillId="0" borderId="17" xfId="0" applyNumberFormat="1" applyFont="1" applyBorder="1" applyAlignment="1">
      <alignment horizontal="center"/>
    </xf>
    <xf numFmtId="195" fontId="8" fillId="0" borderId="12" xfId="0" applyNumberFormat="1" applyFont="1" applyBorder="1" applyAlignment="1">
      <alignment horizontal="left" vertical="center"/>
    </xf>
    <xf numFmtId="195" fontId="35" fillId="0" borderId="12" xfId="0" applyNumberFormat="1" applyFont="1" applyBorder="1" applyAlignment="1">
      <alignment horizontal="left" vertical="center"/>
    </xf>
    <xf numFmtId="195" fontId="9" fillId="0" borderId="0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9" fillId="0" borderId="19" xfId="70" applyFont="1" applyBorder="1" applyAlignment="1">
      <alignment horizontal="center" vertical="center" wrapText="1"/>
      <protection/>
    </xf>
    <xf numFmtId="182" fontId="9" fillId="0" borderId="19" xfId="0" applyFont="1" applyBorder="1" applyAlignment="1">
      <alignment horizontal="center" vertical="center" wrapText="1"/>
    </xf>
    <xf numFmtId="182" fontId="9" fillId="0" borderId="18" xfId="0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191" fontId="9" fillId="0" borderId="15" xfId="0" applyNumberFormat="1" applyFont="1" applyFill="1" applyBorder="1" applyAlignment="1">
      <alignment horizontal="center" vertical="center" wrapText="1"/>
    </xf>
    <xf numFmtId="191" fontId="9" fillId="0" borderId="20" xfId="0" applyNumberFormat="1" applyFont="1" applyFill="1" applyBorder="1" applyAlignment="1">
      <alignment horizontal="center" vertical="center" wrapText="1"/>
    </xf>
    <xf numFmtId="191" fontId="9" fillId="0" borderId="19" xfId="0" applyNumberFormat="1" applyFont="1" applyFill="1" applyBorder="1" applyAlignment="1">
      <alignment horizontal="center" vertical="center" wrapText="1"/>
    </xf>
    <xf numFmtId="182" fontId="9" fillId="0" borderId="16" xfId="0" applyFont="1" applyBorder="1" applyAlignment="1">
      <alignment/>
    </xf>
    <xf numFmtId="182" fontId="9" fillId="0" borderId="15" xfId="0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 indent="1"/>
    </xf>
    <xf numFmtId="0" fontId="35" fillId="0" borderId="12" xfId="0" applyNumberFormat="1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9" fillId="0" borderId="20" xfId="73" applyNumberFormat="1" applyFont="1" applyBorder="1" applyAlignment="1" applyProtection="1">
      <alignment horizontal="center" vertical="center"/>
      <protection/>
    </xf>
    <xf numFmtId="49" fontId="9" fillId="0" borderId="15" xfId="73" applyNumberFormat="1" applyFont="1" applyBorder="1" applyAlignment="1" applyProtection="1">
      <alignment horizontal="center" vertical="center"/>
      <protection/>
    </xf>
    <xf numFmtId="49" fontId="9" fillId="0" borderId="18" xfId="73" applyNumberFormat="1" applyFont="1" applyBorder="1" applyAlignment="1" applyProtection="1">
      <alignment horizontal="center" vertical="center"/>
      <protection/>
    </xf>
    <xf numFmtId="41" fontId="16" fillId="0" borderId="16" xfId="59" applyNumberFormat="1" applyFont="1" applyBorder="1" applyProtection="1">
      <alignment/>
      <protection/>
    </xf>
    <xf numFmtId="41" fontId="9" fillId="0" borderId="16" xfId="59" applyNumberFormat="1" applyFont="1" applyBorder="1" applyProtection="1">
      <alignment/>
      <protection/>
    </xf>
    <xf numFmtId="0" fontId="7" fillId="0" borderId="16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center"/>
    </xf>
    <xf numFmtId="197" fontId="8" fillId="2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7" fontId="9" fillId="20" borderId="0" xfId="56" applyFont="1" applyFill="1" applyAlignment="1">
      <alignment horizontal="center" wrapText="1"/>
      <protection/>
    </xf>
    <xf numFmtId="197" fontId="8" fillId="20" borderId="13" xfId="75" applyNumberFormat="1" applyFont="1" applyFill="1" applyBorder="1" applyAlignment="1" applyProtection="1">
      <alignment vertical="center"/>
      <protection/>
    </xf>
    <xf numFmtId="197" fontId="8" fillId="20" borderId="11" xfId="75" applyNumberFormat="1" applyFont="1" applyFill="1" applyBorder="1" applyAlignment="1" applyProtection="1">
      <alignment vertical="center"/>
      <protection/>
    </xf>
    <xf numFmtId="197" fontId="35" fillId="20" borderId="13" xfId="75" applyNumberFormat="1" applyFont="1" applyFill="1" applyBorder="1" applyAlignment="1" applyProtection="1">
      <alignment vertical="center"/>
      <protection/>
    </xf>
    <xf numFmtId="197" fontId="35" fillId="20" borderId="11" xfId="75" applyNumberFormat="1" applyFont="1" applyFill="1" applyBorder="1" applyAlignment="1" applyProtection="1">
      <alignment vertical="center"/>
      <protection/>
    </xf>
    <xf numFmtId="37" fontId="9" fillId="20" borderId="0" xfId="56" applyFont="1" applyFill="1" applyBorder="1" applyAlignment="1" applyProtection="1">
      <alignment horizontal="right"/>
      <protection/>
    </xf>
    <xf numFmtId="37" fontId="7" fillId="20" borderId="0" xfId="56" applyFont="1" applyFill="1" applyBorder="1" applyAlignment="1">
      <alignment horizontal="right"/>
      <protection/>
    </xf>
    <xf numFmtId="197" fontId="8" fillId="20" borderId="20" xfId="75" applyNumberFormat="1" applyFont="1" applyFill="1" applyBorder="1" applyAlignment="1" applyProtection="1">
      <alignment vertical="center"/>
      <protection/>
    </xf>
    <xf numFmtId="197" fontId="8" fillId="20" borderId="15" xfId="75" applyNumberFormat="1" applyFont="1" applyFill="1" applyBorder="1" applyAlignment="1" applyProtection="1">
      <alignment vertical="center"/>
      <protection/>
    </xf>
    <xf numFmtId="197" fontId="8" fillId="20" borderId="19" xfId="75" applyNumberFormat="1" applyFont="1" applyFill="1" applyBorder="1" applyAlignment="1" applyProtection="1">
      <alignment vertical="center"/>
      <protection/>
    </xf>
    <xf numFmtId="37" fontId="8" fillId="20" borderId="0" xfId="56" applyFont="1" applyFill="1" applyAlignment="1" applyProtection="1">
      <alignment horizontal="left"/>
      <protection/>
    </xf>
    <xf numFmtId="197" fontId="21" fillId="0" borderId="0" xfId="0" applyNumberFormat="1" applyFont="1" applyBorder="1" applyAlignment="1">
      <alignment vertical="center"/>
    </xf>
    <xf numFmtId="0" fontId="24" fillId="0" borderId="11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0" borderId="16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24" fillId="0" borderId="20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2" xfId="0" applyNumberFormat="1" applyFont="1" applyBorder="1" applyAlignment="1">
      <alignment horizontal="center" vertical="top"/>
    </xf>
    <xf numFmtId="0" fontId="9" fillId="0" borderId="0" xfId="75" applyFont="1" applyBorder="1" applyAlignment="1" applyProtection="1">
      <alignment horizontal="right" vertical="center" wrapText="1"/>
      <protection/>
    </xf>
    <xf numFmtId="182" fontId="4" fillId="0" borderId="0" xfId="0" applyFont="1" applyAlignment="1">
      <alignment vertical="top" textRotation="180"/>
    </xf>
    <xf numFmtId="182" fontId="4" fillId="0" borderId="0" xfId="0" applyFont="1" applyAlignment="1">
      <alignment horizontal="left" vertical="top" textRotation="180"/>
    </xf>
    <xf numFmtId="37" fontId="8" fillId="20" borderId="0" xfId="56" applyFont="1" applyFill="1">
      <alignment/>
      <protection/>
    </xf>
    <xf numFmtId="37" fontId="7" fillId="20" borderId="0" xfId="56" applyFont="1" applyFill="1" applyBorder="1" applyAlignment="1">
      <alignment horizontal="left" vertical="top"/>
      <protection/>
    </xf>
    <xf numFmtId="37" fontId="8" fillId="20" borderId="0" xfId="56" applyFont="1" applyFill="1" applyBorder="1">
      <alignment/>
      <protection/>
    </xf>
    <xf numFmtId="37" fontId="9" fillId="20" borderId="0" xfId="56" applyFont="1" applyFill="1" applyBorder="1" applyAlignment="1" applyProtection="1">
      <alignment horizontal="left"/>
      <protection/>
    </xf>
    <xf numFmtId="37" fontId="9" fillId="20" borderId="0" xfId="56" applyFont="1" applyFill="1" applyBorder="1" applyAlignment="1" applyProtection="1">
      <alignment horizontal="right" wrapText="1"/>
      <protection/>
    </xf>
    <xf numFmtId="37" fontId="7" fillId="20" borderId="0" xfId="56" applyFont="1" applyFill="1" applyBorder="1" applyAlignment="1" applyProtection="1">
      <alignment horizontal="center" vertical="center" wrapText="1"/>
      <protection/>
    </xf>
    <xf numFmtId="37" fontId="7" fillId="20" borderId="11" xfId="56" applyFont="1" applyFill="1" applyBorder="1" applyAlignment="1" applyProtection="1">
      <alignment horizontal="center" vertical="center" wrapText="1"/>
      <protection/>
    </xf>
    <xf numFmtId="37" fontId="7" fillId="20" borderId="11" xfId="56" applyFont="1" applyFill="1" applyBorder="1" applyAlignment="1">
      <alignment horizontal="center" vertical="center" wrapText="1"/>
      <protection/>
    </xf>
    <xf numFmtId="37" fontId="7" fillId="20" borderId="0" xfId="56" applyFont="1" applyFill="1" applyAlignment="1">
      <alignment horizontal="center" wrapText="1"/>
      <protection/>
    </xf>
    <xf numFmtId="37" fontId="4" fillId="20" borderId="12" xfId="56" applyFont="1" applyFill="1" applyBorder="1" applyAlignment="1" applyProtection="1">
      <alignment horizontal="center" vertical="center" wrapText="1"/>
      <protection/>
    </xf>
    <xf numFmtId="37" fontId="20" fillId="20" borderId="13" xfId="56" applyFont="1" applyFill="1" applyBorder="1" applyAlignment="1" applyProtection="1">
      <alignment horizontal="center" vertical="center" wrapText="1"/>
      <protection/>
    </xf>
    <xf numFmtId="37" fontId="7" fillId="20" borderId="13" xfId="56" applyFont="1" applyFill="1" applyBorder="1" applyAlignment="1" applyProtection="1">
      <alignment horizontal="center" vertical="center" wrapText="1"/>
      <protection/>
    </xf>
    <xf numFmtId="37" fontId="7" fillId="20" borderId="13" xfId="56" applyFont="1" applyFill="1" applyBorder="1" applyAlignment="1">
      <alignment horizontal="center" vertical="center" wrapText="1"/>
      <protection/>
    </xf>
    <xf numFmtId="37" fontId="4" fillId="20" borderId="13" xfId="56" applyFont="1" applyFill="1" applyBorder="1" applyAlignment="1" applyProtection="1">
      <alignment horizontal="center" vertical="center" wrapText="1"/>
      <protection/>
    </xf>
    <xf numFmtId="37" fontId="8" fillId="20" borderId="0" xfId="56" applyFont="1" applyFill="1" applyAlignment="1">
      <alignment horizontal="center" wrapText="1"/>
      <protection/>
    </xf>
    <xf numFmtId="0" fontId="4" fillId="20" borderId="0" xfId="77" applyFont="1" applyFill="1" applyBorder="1" applyAlignment="1" applyProtection="1">
      <alignment horizontal="left" vertical="center" wrapText="1"/>
      <protection/>
    </xf>
    <xf numFmtId="37" fontId="35" fillId="20" borderId="0" xfId="56" applyFont="1" applyFill="1">
      <alignment/>
      <protection/>
    </xf>
    <xf numFmtId="37" fontId="8" fillId="20" borderId="15" xfId="56" applyFont="1" applyFill="1" applyBorder="1" applyAlignment="1" applyProtection="1">
      <alignment horizontal="left" vertical="center" wrapText="1"/>
      <protection/>
    </xf>
    <xf numFmtId="37" fontId="4" fillId="20" borderId="18" xfId="56" applyFont="1" applyFill="1" applyBorder="1" applyAlignment="1" applyProtection="1">
      <alignment horizontal="left" vertical="center" wrapText="1"/>
      <protection/>
    </xf>
    <xf numFmtId="182" fontId="7" fillId="20" borderId="0" xfId="0" applyFont="1" applyFill="1" applyAlignment="1">
      <alignment horizontal="left" vertical="top"/>
    </xf>
    <xf numFmtId="37" fontId="4" fillId="20" borderId="0" xfId="56" applyFont="1" applyFill="1">
      <alignment/>
      <protection/>
    </xf>
    <xf numFmtId="37" fontId="8" fillId="20" borderId="0" xfId="56" applyFont="1" applyFill="1" applyAlignment="1">
      <alignment horizontal="center"/>
      <protection/>
    </xf>
    <xf numFmtId="0" fontId="4" fillId="0" borderId="0" xfId="77" applyFont="1">
      <alignment/>
      <protection/>
    </xf>
    <xf numFmtId="0" fontId="4" fillId="0" borderId="0" xfId="77" applyFont="1" applyBorder="1">
      <alignment/>
      <protection/>
    </xf>
    <xf numFmtId="0" fontId="4" fillId="0" borderId="18" xfId="77" applyFont="1" applyBorder="1" applyAlignment="1" applyProtection="1">
      <alignment horizontal="centerContinuous" vertical="center"/>
      <protection/>
    </xf>
    <xf numFmtId="0" fontId="4" fillId="0" borderId="0" xfId="77" applyFont="1" applyBorder="1" applyAlignment="1" applyProtection="1">
      <alignment horizontal="center" vertical="center"/>
      <protection/>
    </xf>
    <xf numFmtId="37" fontId="4" fillId="0" borderId="0" xfId="51" applyFont="1" applyBorder="1" applyAlignment="1" applyProtection="1">
      <alignment horizontal="center" vertical="center"/>
      <protection/>
    </xf>
    <xf numFmtId="0" fontId="4" fillId="0" borderId="16" xfId="77" applyFont="1" applyBorder="1">
      <alignment/>
      <protection/>
    </xf>
    <xf numFmtId="0" fontId="4" fillId="0" borderId="0" xfId="77" applyFont="1" applyBorder="1" applyAlignment="1" applyProtection="1">
      <alignment horizontal="left"/>
      <protection/>
    </xf>
    <xf numFmtId="182" fontId="4" fillId="0" borderId="0" xfId="0" applyFont="1" applyAlignment="1">
      <alignment/>
    </xf>
    <xf numFmtId="182" fontId="4" fillId="0" borderId="0" xfId="0" applyFont="1" applyBorder="1" applyAlignment="1">
      <alignment/>
    </xf>
    <xf numFmtId="182" fontId="4" fillId="0" borderId="12" xfId="0" applyFont="1" applyBorder="1" applyAlignment="1">
      <alignment/>
    </xf>
    <xf numFmtId="182" fontId="4" fillId="0" borderId="16" xfId="0" applyFont="1" applyBorder="1" applyAlignment="1">
      <alignment/>
    </xf>
    <xf numFmtId="195" fontId="7" fillId="0" borderId="22" xfId="0" applyNumberFormat="1" applyFont="1" applyBorder="1" applyAlignment="1">
      <alignment horizontal="center" vertical="center" wrapText="1"/>
    </xf>
    <xf numFmtId="195" fontId="7" fillId="0" borderId="14" xfId="0" applyNumberFormat="1" applyFont="1" applyBorder="1" applyAlignment="1">
      <alignment horizontal="center" vertical="top" wrapText="1"/>
    </xf>
    <xf numFmtId="195" fontId="7" fillId="0" borderId="22" xfId="0" applyNumberFormat="1" applyFont="1" applyBorder="1" applyAlignment="1">
      <alignment horizontal="center" vertical="top" wrapText="1"/>
    </xf>
    <xf numFmtId="2" fontId="4" fillId="0" borderId="0" xfId="57" applyFont="1" applyAlignment="1">
      <alignment horizontal="center"/>
      <protection/>
    </xf>
    <xf numFmtId="2" fontId="4" fillId="0" borderId="0" xfId="57" applyFont="1" applyAlignment="1">
      <alignment horizontal="right"/>
      <protection/>
    </xf>
    <xf numFmtId="0" fontId="5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centerContinuous" wrapText="1"/>
      <protection/>
    </xf>
    <xf numFmtId="2" fontId="4" fillId="0" borderId="0" xfId="57" applyFont="1" applyAlignment="1">
      <alignment horizontal="centerContinuous" vertical="center"/>
      <protection/>
    </xf>
    <xf numFmtId="2" fontId="7" fillId="0" borderId="0" xfId="57" applyNumberFormat="1" applyFont="1" applyBorder="1" applyAlignment="1" applyProtection="1">
      <alignment vertical="top"/>
      <protection/>
    </xf>
    <xf numFmtId="2" fontId="4" fillId="0" borderId="0" xfId="57" applyNumberFormat="1" applyFont="1" applyBorder="1" applyAlignment="1" applyProtection="1">
      <alignment vertical="top"/>
      <protection/>
    </xf>
    <xf numFmtId="2" fontId="4" fillId="0" borderId="0" xfId="57" applyFont="1" applyAlignment="1">
      <alignment horizontal="left" vertical="top"/>
      <protection/>
    </xf>
    <xf numFmtId="2" fontId="4" fillId="0" borderId="0" xfId="57" applyNumberFormat="1" applyFont="1" applyBorder="1" applyAlignment="1" applyProtection="1">
      <alignment horizontal="centerContinuous" vertical="center"/>
      <protection/>
    </xf>
    <xf numFmtId="2" fontId="4" fillId="0" borderId="0" xfId="57" applyNumberFormat="1" applyFont="1" applyBorder="1" applyAlignment="1" applyProtection="1">
      <alignment horizontal="right"/>
      <protection/>
    </xf>
    <xf numFmtId="0" fontId="4" fillId="0" borderId="0" xfId="58" applyFont="1" applyBorder="1" applyAlignment="1">
      <alignment horizontal="right" vertical="center" wrapText="1"/>
      <protection/>
    </xf>
    <xf numFmtId="182" fontId="4" fillId="0" borderId="0" xfId="0" applyFont="1" applyBorder="1" applyAlignment="1">
      <alignment horizontal="right" vertical="center" wrapText="1"/>
    </xf>
    <xf numFmtId="0" fontId="7" fillId="0" borderId="17" xfId="58" applyFont="1" applyBorder="1" applyAlignment="1" quotePrefix="1">
      <alignment horizontal="center" vertical="center" wrapText="1"/>
      <protection/>
    </xf>
    <xf numFmtId="0" fontId="7" fillId="0" borderId="22" xfId="58" applyFont="1" applyBorder="1" applyAlignment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49" fontId="7" fillId="0" borderId="12" xfId="76" applyNumberFormat="1" applyFont="1" applyFill="1" applyBorder="1" applyAlignment="1">
      <alignment horizontal="left" vertical="center" wrapText="1"/>
    </xf>
    <xf numFmtId="49" fontId="7" fillId="0" borderId="12" xfId="76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92" fontId="8" fillId="0" borderId="12" xfId="0" applyNumberFormat="1" applyFont="1" applyBorder="1" applyAlignment="1">
      <alignment vertical="center" wrapText="1"/>
    </xf>
    <xf numFmtId="41" fontId="4" fillId="0" borderId="0" xfId="59" applyNumberFormat="1" applyFont="1">
      <alignment/>
      <protection/>
    </xf>
    <xf numFmtId="41" fontId="4" fillId="0" borderId="0" xfId="59" applyNumberFormat="1" applyFont="1" applyProtection="1">
      <alignment/>
      <protection/>
    </xf>
    <xf numFmtId="41" fontId="43" fillId="0" borderId="0" xfId="59" applyNumberFormat="1" applyFont="1" applyProtection="1">
      <alignment/>
      <protection/>
    </xf>
    <xf numFmtId="41" fontId="4" fillId="0" borderId="0" xfId="59" applyNumberFormat="1" applyFont="1" applyBorder="1">
      <alignment/>
      <protection/>
    </xf>
    <xf numFmtId="41" fontId="43" fillId="0" borderId="0" xfId="59" applyNumberFormat="1" applyFont="1" applyBorder="1" applyProtection="1">
      <alignment/>
      <protection/>
    </xf>
    <xf numFmtId="49" fontId="7" fillId="0" borderId="16" xfId="73" applyNumberFormat="1" applyFont="1" applyBorder="1" applyAlignment="1" applyProtection="1">
      <alignment horizontal="center" vertical="center"/>
      <protection/>
    </xf>
    <xf numFmtId="49" fontId="7" fillId="0" borderId="14" xfId="73" applyNumberFormat="1" applyFont="1" applyBorder="1" applyAlignment="1" applyProtection="1">
      <alignment horizontal="center" vertical="center"/>
      <protection/>
    </xf>
    <xf numFmtId="41" fontId="8" fillId="0" borderId="0" xfId="59" applyNumberFormat="1" applyFont="1" applyBorder="1">
      <alignment/>
      <protection/>
    </xf>
    <xf numFmtId="41" fontId="8" fillId="0" borderId="0" xfId="59" applyNumberFormat="1" applyFont="1">
      <alignment/>
      <protection/>
    </xf>
    <xf numFmtId="49" fontId="7" fillId="0" borderId="22" xfId="73" applyNumberFormat="1" applyFont="1" applyBorder="1" applyAlignment="1" applyProtection="1">
      <alignment horizontal="center" vertical="center"/>
      <protection/>
    </xf>
    <xf numFmtId="49" fontId="7" fillId="0" borderId="0" xfId="73" applyNumberFormat="1" applyFont="1" applyBorder="1" applyAlignment="1" applyProtection="1">
      <alignment horizontal="center" vertical="center"/>
      <protection/>
    </xf>
    <xf numFmtId="49" fontId="7" fillId="0" borderId="11" xfId="73" applyNumberFormat="1" applyFont="1" applyBorder="1" applyAlignment="1" applyProtection="1">
      <alignment horizontal="center" vertical="center"/>
      <protection/>
    </xf>
    <xf numFmtId="49" fontId="7" fillId="0" borderId="13" xfId="73" applyNumberFormat="1" applyFont="1" applyBorder="1" applyAlignment="1" applyProtection="1">
      <alignment horizontal="center" vertical="center"/>
      <protection/>
    </xf>
    <xf numFmtId="0" fontId="8" fillId="0" borderId="12" xfId="72" applyFont="1" applyBorder="1" applyAlignment="1" applyProtection="1">
      <alignment horizontal="center" vertical="center" wrapText="1"/>
      <protection/>
    </xf>
    <xf numFmtId="41" fontId="58" fillId="0" borderId="0" xfId="59" applyNumberFormat="1" applyFont="1" applyAlignment="1" applyProtection="1">
      <alignment vertical="center"/>
      <protection/>
    </xf>
    <xf numFmtId="41" fontId="58" fillId="0" borderId="0" xfId="59" applyNumberFormat="1" applyFont="1" applyAlignment="1">
      <alignment vertical="center"/>
      <protection/>
    </xf>
    <xf numFmtId="41" fontId="58" fillId="0" borderId="0" xfId="59" applyNumberFormat="1" applyFont="1" applyBorder="1" applyAlignment="1">
      <alignment vertical="center"/>
      <protection/>
    </xf>
    <xf numFmtId="0" fontId="8" fillId="20" borderId="12" xfId="72" applyFont="1" applyFill="1" applyBorder="1" applyAlignment="1" applyProtection="1">
      <alignment horizontal="center" vertical="center" wrapText="1"/>
      <protection/>
    </xf>
    <xf numFmtId="0" fontId="4" fillId="0" borderId="12" xfId="72" applyFont="1" applyBorder="1" applyAlignment="1" applyProtection="1">
      <alignment horizontal="center" vertical="center" wrapText="1"/>
      <protection/>
    </xf>
    <xf numFmtId="41" fontId="4" fillId="0" borderId="16" xfId="59" applyNumberFormat="1" applyFont="1" applyBorder="1" applyProtection="1">
      <alignment/>
      <protection/>
    </xf>
    <xf numFmtId="0" fontId="7" fillId="0" borderId="0" xfId="0" applyNumberFormat="1" applyFont="1" applyAlignment="1">
      <alignment horizontal="left" vertic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25" fillId="0" borderId="22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0" xfId="0" applyNumberFormat="1" applyFont="1" applyBorder="1" applyAlignment="1">
      <alignment vertical="center"/>
    </xf>
    <xf numFmtId="0" fontId="24" fillId="0" borderId="16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198" fontId="21" fillId="0" borderId="0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horizontal="left" vertical="center" indent="1"/>
    </xf>
    <xf numFmtId="0" fontId="8" fillId="0" borderId="0" xfId="75" applyFont="1">
      <alignment/>
      <protection/>
    </xf>
    <xf numFmtId="0" fontId="9" fillId="0" borderId="0" xfId="75" applyFont="1">
      <alignment/>
      <protection/>
    </xf>
    <xf numFmtId="0" fontId="9" fillId="0" borderId="0" xfId="75" applyFont="1" applyProtection="1">
      <alignment/>
      <protection/>
    </xf>
    <xf numFmtId="0" fontId="4" fillId="0" borderId="0" xfId="75" applyFont="1" applyBorder="1" applyAlignment="1">
      <alignment vertical="top" wrapText="1"/>
      <protection/>
    </xf>
    <xf numFmtId="182" fontId="4" fillId="0" borderId="0" xfId="0" applyFont="1" applyBorder="1" applyAlignment="1">
      <alignment vertical="top" wrapText="1"/>
    </xf>
    <xf numFmtId="0" fontId="9" fillId="0" borderId="0" xfId="75" applyFont="1" applyBorder="1">
      <alignment/>
      <protection/>
    </xf>
    <xf numFmtId="0" fontId="9" fillId="0" borderId="0" xfId="75" applyFont="1" applyBorder="1" applyProtection="1">
      <alignment/>
      <protection/>
    </xf>
    <xf numFmtId="0" fontId="25" fillId="0" borderId="17" xfId="62" applyFont="1" applyBorder="1" applyAlignment="1">
      <alignment horizontal="center" vertical="center" wrapText="1"/>
      <protection/>
    </xf>
    <xf numFmtId="0" fontId="25" fillId="0" borderId="22" xfId="62" applyFont="1" applyBorder="1" applyAlignment="1">
      <alignment horizontal="center" vertical="center"/>
      <protection/>
    </xf>
    <xf numFmtId="0" fontId="7" fillId="0" borderId="0" xfId="75" applyFont="1" applyBorder="1">
      <alignment/>
      <protection/>
    </xf>
    <xf numFmtId="0" fontId="7" fillId="0" borderId="0" xfId="75" applyFont="1">
      <alignment/>
      <protection/>
    </xf>
    <xf numFmtId="0" fontId="7" fillId="0" borderId="0" xfId="75" applyFont="1" applyProtection="1">
      <alignment/>
      <protection/>
    </xf>
    <xf numFmtId="0" fontId="25" fillId="0" borderId="12" xfId="62" applyFont="1" applyBorder="1" applyAlignment="1">
      <alignment vertical="center" wrapText="1"/>
      <protection/>
    </xf>
    <xf numFmtId="0" fontId="9" fillId="0" borderId="1" xfId="75" applyFont="1" applyBorder="1" applyAlignment="1" applyProtection="1">
      <alignment horizontal="center" vertical="center"/>
      <protection/>
    </xf>
    <xf numFmtId="0" fontId="24" fillId="0" borderId="1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 vertical="center"/>
      <protection/>
    </xf>
    <xf numFmtId="0" fontId="8" fillId="0" borderId="12" xfId="75" applyFont="1" applyBorder="1" applyAlignment="1" applyProtection="1">
      <alignment horizontal="center" vertical="center"/>
      <protection/>
    </xf>
    <xf numFmtId="0" fontId="35" fillId="0" borderId="12" xfId="75" applyFont="1" applyBorder="1" applyAlignment="1" applyProtection="1">
      <alignment horizontal="center" vertical="center"/>
      <protection/>
    </xf>
    <xf numFmtId="0" fontId="37" fillId="0" borderId="0" xfId="75" applyFont="1">
      <alignment/>
      <protection/>
    </xf>
    <xf numFmtId="0" fontId="8" fillId="0" borderId="12" xfId="75" applyFont="1" applyBorder="1" applyAlignment="1" applyProtection="1">
      <alignment horizontal="left" vertical="center" indent="2"/>
      <protection/>
    </xf>
    <xf numFmtId="0" fontId="7" fillId="0" borderId="16" xfId="75" applyFont="1" applyBorder="1" applyAlignment="1" applyProtection="1">
      <alignment horizontal="left"/>
      <protection/>
    </xf>
    <xf numFmtId="0" fontId="8" fillId="0" borderId="16" xfId="75" applyFont="1" applyBorder="1">
      <alignment/>
      <protection/>
    </xf>
    <xf numFmtId="2" fontId="4" fillId="0" borderId="16" xfId="75" applyNumberFormat="1" applyFont="1" applyBorder="1" applyAlignment="1" applyProtection="1">
      <alignment vertical="center"/>
      <protection/>
    </xf>
    <xf numFmtId="0" fontId="8" fillId="0" borderId="0" xfId="75" applyFont="1" applyBorder="1">
      <alignment/>
      <protection/>
    </xf>
    <xf numFmtId="200" fontId="21" fillId="0" borderId="0" xfId="0" applyNumberFormat="1" applyFont="1" applyAlignment="1">
      <alignment vertical="center"/>
    </xf>
    <xf numFmtId="0" fontId="25" fillId="0" borderId="16" xfId="0" applyNumberFormat="1" applyFont="1" applyBorder="1" applyAlignment="1">
      <alignment vertical="center"/>
    </xf>
    <xf numFmtId="0" fontId="25" fillId="0" borderId="16" xfId="0" applyNumberFormat="1" applyFont="1" applyBorder="1" applyAlignment="1">
      <alignment horizontal="left" vertical="center"/>
    </xf>
    <xf numFmtId="0" fontId="24" fillId="0" borderId="16" xfId="0" applyNumberFormat="1" applyFont="1" applyBorder="1" applyAlignment="1">
      <alignment vertical="center"/>
    </xf>
    <xf numFmtId="37" fontId="4" fillId="0" borderId="0" xfId="51" applyFont="1">
      <alignment/>
      <protection/>
    </xf>
    <xf numFmtId="37" fontId="4" fillId="0" borderId="0" xfId="51" applyFont="1" applyBorder="1">
      <alignment/>
      <protection/>
    </xf>
    <xf numFmtId="37" fontId="5" fillId="0" borderId="0" xfId="51" applyFont="1" applyAlignment="1" applyProtection="1">
      <alignment horizontal="centerContinuous"/>
      <protection/>
    </xf>
    <xf numFmtId="37" fontId="4" fillId="0" borderId="0" xfId="51" applyFont="1" applyAlignment="1">
      <alignment horizontal="centerContinuous" vertical="center"/>
      <protection/>
    </xf>
    <xf numFmtId="37" fontId="5" fillId="0" borderId="0" xfId="51" applyFont="1" applyAlignment="1" applyProtection="1">
      <alignment horizontal="centerContinuous" vertical="center"/>
      <protection/>
    </xf>
    <xf numFmtId="37" fontId="5" fillId="0" borderId="0" xfId="51" applyFont="1" applyAlignment="1">
      <alignment horizontal="centerContinuous" vertical="center"/>
      <protection/>
    </xf>
    <xf numFmtId="37" fontId="5" fillId="0" borderId="0" xfId="51" applyFont="1" applyAlignment="1" applyProtection="1">
      <alignment horizontal="centerContinuous" wrapText="1"/>
      <protection/>
    </xf>
    <xf numFmtId="37" fontId="5" fillId="0" borderId="0" xfId="51" applyFont="1" applyAlignment="1">
      <alignment horizontal="centerContinuous" vertical="center" wrapText="1"/>
      <protection/>
    </xf>
    <xf numFmtId="37" fontId="4" fillId="0" borderId="0" xfId="51" applyFont="1" applyAlignment="1">
      <alignment horizontal="centerContinuous" vertical="center" wrapText="1"/>
      <protection/>
    </xf>
    <xf numFmtId="37" fontId="4" fillId="0" borderId="0" xfId="51" applyFont="1" applyBorder="1" applyAlignment="1">
      <alignment vertical="top"/>
      <protection/>
    </xf>
    <xf numFmtId="37" fontId="7" fillId="0" borderId="17" xfId="51" applyFont="1" applyBorder="1" applyAlignment="1" applyProtection="1">
      <alignment horizontal="center"/>
      <protection/>
    </xf>
    <xf numFmtId="37" fontId="4" fillId="0" borderId="14" xfId="51" applyFont="1" applyBorder="1">
      <alignment/>
      <protection/>
    </xf>
    <xf numFmtId="37" fontId="7" fillId="0" borderId="12" xfId="51" applyFont="1" applyBorder="1" applyAlignment="1" applyProtection="1">
      <alignment/>
      <protection/>
    </xf>
    <xf numFmtId="37" fontId="4" fillId="0" borderId="11" xfId="51" applyFont="1" applyBorder="1">
      <alignment/>
      <protection/>
    </xf>
    <xf numFmtId="37" fontId="4" fillId="0" borderId="11" xfId="51" applyFont="1" applyBorder="1" applyAlignment="1">
      <alignment horizontal="center"/>
      <protection/>
    </xf>
    <xf numFmtId="37" fontId="7" fillId="0" borderId="11" xfId="51" applyFont="1" applyBorder="1" applyAlignment="1">
      <alignment horizontal="center" vertical="center"/>
      <protection/>
    </xf>
    <xf numFmtId="37" fontId="7" fillId="0" borderId="11" xfId="51" applyFont="1" applyBorder="1" applyAlignment="1" applyProtection="1">
      <alignment horizontal="center" vertical="center"/>
      <protection/>
    </xf>
    <xf numFmtId="37" fontId="9" fillId="0" borderId="11" xfId="51" applyFont="1" applyBorder="1" applyAlignment="1">
      <alignment horizontal="center" vertical="center"/>
      <protection/>
    </xf>
    <xf numFmtId="37" fontId="7" fillId="0" borderId="22" xfId="51" applyFont="1" applyBorder="1" applyAlignment="1" applyProtection="1">
      <alignment horizontal="center" vertical="center"/>
      <protection/>
    </xf>
    <xf numFmtId="37" fontId="4" fillId="0" borderId="13" xfId="51" applyFont="1" applyBorder="1">
      <alignment/>
      <protection/>
    </xf>
    <xf numFmtId="37" fontId="7" fillId="0" borderId="15" xfId="51" applyFont="1" applyBorder="1" applyAlignment="1" applyProtection="1">
      <alignment/>
      <protection/>
    </xf>
    <xf numFmtId="37" fontId="7" fillId="0" borderId="12" xfId="51" applyFont="1" applyBorder="1" applyAlignment="1">
      <alignment horizontal="center" vertical="top"/>
      <protection/>
    </xf>
    <xf numFmtId="37" fontId="8" fillId="0" borderId="0" xfId="51" applyFont="1" applyBorder="1" applyAlignment="1" applyProtection="1">
      <alignment horizontal="center" vertical="center" wrapText="1"/>
      <protection/>
    </xf>
    <xf numFmtId="0" fontId="25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 applyProtection="1">
      <alignment horizontal="center" vertical="center"/>
      <protection locked="0"/>
    </xf>
    <xf numFmtId="9" fontId="7" fillId="0" borderId="0" xfId="63" applyNumberFormat="1" applyFont="1" applyBorder="1" applyAlignment="1" applyProtection="1">
      <alignment horizontal="center" vertical="center"/>
      <protection locked="0"/>
    </xf>
    <xf numFmtId="37" fontId="8" fillId="0" borderId="12" xfId="51" applyFont="1" applyBorder="1" applyAlignment="1" applyProtection="1">
      <alignment horizontal="center" vertical="center"/>
      <protection/>
    </xf>
    <xf numFmtId="190" fontId="21" fillId="0" borderId="0" xfId="0" applyNumberFormat="1" applyFont="1" applyBorder="1" applyAlignment="1">
      <alignment vertical="center"/>
    </xf>
    <xf numFmtId="37" fontId="35" fillId="0" borderId="12" xfId="51" applyFont="1" applyBorder="1" applyAlignment="1" applyProtection="1">
      <alignment horizontal="center" vertical="center"/>
      <protection/>
    </xf>
    <xf numFmtId="37" fontId="43" fillId="0" borderId="0" xfId="51" applyFont="1">
      <alignment/>
      <protection/>
    </xf>
    <xf numFmtId="37" fontId="43" fillId="0" borderId="0" xfId="51" applyFont="1" applyBorder="1">
      <alignment/>
      <protection/>
    </xf>
    <xf numFmtId="37" fontId="4" fillId="0" borderId="0" xfId="51" applyNumberFormat="1" applyFont="1" applyProtection="1">
      <alignment/>
      <protection/>
    </xf>
    <xf numFmtId="37" fontId="4" fillId="0" borderId="0" xfId="51" applyNumberFormat="1" applyFont="1" applyBorder="1" applyProtection="1">
      <alignment/>
      <protection/>
    </xf>
    <xf numFmtId="37" fontId="4" fillId="0" borderId="16" xfId="51" applyNumberFormat="1" applyFont="1" applyBorder="1" applyProtection="1">
      <alignment/>
      <protection/>
    </xf>
    <xf numFmtId="37" fontId="4" fillId="0" borderId="16" xfId="51" applyFont="1" applyBorder="1">
      <alignment/>
      <protection/>
    </xf>
    <xf numFmtId="37" fontId="4" fillId="0" borderId="0" xfId="51" applyFont="1" applyBorder="1" applyProtection="1">
      <alignment/>
      <protection/>
    </xf>
    <xf numFmtId="0" fontId="24" fillId="0" borderId="0" xfId="0" applyNumberFormat="1" applyFont="1" applyBorder="1" applyAlignment="1">
      <alignment horizontal="right"/>
    </xf>
    <xf numFmtId="0" fontId="21" fillId="0" borderId="0" xfId="38" applyFont="1" applyFill="1" applyBorder="1" applyAlignment="1">
      <alignment horizontal="distributed" vertical="center"/>
      <protection/>
    </xf>
    <xf numFmtId="41" fontId="21" fillId="0" borderId="0" xfId="0" applyNumberFormat="1" applyFont="1" applyAlignment="1">
      <alignment vertical="center"/>
    </xf>
    <xf numFmtId="0" fontId="48" fillId="0" borderId="0" xfId="38" applyFont="1" applyFill="1" applyBorder="1" applyAlignment="1">
      <alignment horizontal="distributed" vertical="center"/>
      <protection/>
    </xf>
    <xf numFmtId="37" fontId="7" fillId="0" borderId="0" xfId="52" applyFont="1" applyAlignment="1">
      <alignment vertical="center"/>
      <protection/>
    </xf>
    <xf numFmtId="182" fontId="7" fillId="0" borderId="0" xfId="0" applyFont="1" applyBorder="1" applyAlignment="1">
      <alignment vertical="center" wrapText="1"/>
    </xf>
    <xf numFmtId="182" fontId="4" fillId="0" borderId="0" xfId="0" applyFont="1" applyBorder="1" applyAlignment="1">
      <alignment vertical="center" wrapText="1"/>
    </xf>
    <xf numFmtId="37" fontId="7" fillId="0" borderId="0" xfId="52" applyFont="1" applyBorder="1" applyAlignment="1">
      <alignment vertical="center"/>
      <protection/>
    </xf>
    <xf numFmtId="37" fontId="7" fillId="0" borderId="16" xfId="52" applyFont="1" applyBorder="1" applyAlignment="1">
      <alignment vertical="center"/>
      <protection/>
    </xf>
    <xf numFmtId="37" fontId="7" fillId="0" borderId="22" xfId="52" applyFont="1" applyBorder="1" applyAlignment="1" applyProtection="1">
      <alignment horizontal="center" vertical="center" wrapText="1"/>
      <protection/>
    </xf>
    <xf numFmtId="37" fontId="7" fillId="0" borderId="17" xfId="52" applyFont="1" applyBorder="1" applyAlignment="1">
      <alignment vertical="center"/>
      <protection/>
    </xf>
    <xf numFmtId="182" fontId="7" fillId="0" borderId="23" xfId="0" applyFont="1" applyBorder="1" applyAlignment="1">
      <alignment vertical="center" wrapText="1"/>
    </xf>
    <xf numFmtId="37" fontId="7" fillId="0" borderId="0" xfId="52" applyFont="1" applyBorder="1" applyAlignment="1" applyProtection="1">
      <alignment horizontal="center"/>
      <protection/>
    </xf>
    <xf numFmtId="0" fontId="7" fillId="0" borderId="13" xfId="75" applyFont="1" applyBorder="1" applyAlignment="1">
      <alignment horizontal="center" wrapText="1"/>
      <protection/>
    </xf>
    <xf numFmtId="37" fontId="7" fillId="0" borderId="22" xfId="52" applyFont="1" applyBorder="1" applyAlignment="1">
      <alignment horizontal="center" wrapText="1"/>
      <protection/>
    </xf>
    <xf numFmtId="0" fontId="4" fillId="0" borderId="13" xfId="75" applyFont="1" applyBorder="1" applyAlignment="1">
      <alignment horizontal="center" vertical="center" wrapText="1"/>
      <protection/>
    </xf>
    <xf numFmtId="0" fontId="7" fillId="0" borderId="13" xfId="75" applyFont="1" applyBorder="1" applyAlignment="1">
      <alignment horizontal="center" vertical="center" wrapText="1"/>
      <protection/>
    </xf>
    <xf numFmtId="37" fontId="7" fillId="0" borderId="12" xfId="52" applyFont="1" applyBorder="1" applyAlignment="1">
      <alignment vertical="center"/>
      <protection/>
    </xf>
    <xf numFmtId="37" fontId="7" fillId="0" borderId="13" xfId="52" applyFont="1" applyBorder="1" applyAlignment="1">
      <alignment horizontal="center" vertical="center" textRotation="255" wrapText="1"/>
      <protection/>
    </xf>
    <xf numFmtId="37" fontId="7" fillId="0" borderId="11" xfId="52" applyFont="1" applyBorder="1" applyAlignment="1">
      <alignment horizontal="center" vertical="center" textRotation="255"/>
      <protection/>
    </xf>
    <xf numFmtId="0" fontId="4" fillId="0" borderId="15" xfId="75" applyFont="1" applyBorder="1" applyAlignment="1">
      <alignment horizontal="center" vertical="center"/>
      <protection/>
    </xf>
    <xf numFmtId="37" fontId="7" fillId="0" borderId="18" xfId="52" applyFont="1" applyBorder="1" applyAlignment="1">
      <alignment vertical="center"/>
      <protection/>
    </xf>
    <xf numFmtId="0" fontId="4" fillId="0" borderId="20" xfId="75" applyFont="1" applyBorder="1" applyAlignment="1">
      <alignment horizontal="center" vertical="center" wrapText="1"/>
      <protection/>
    </xf>
    <xf numFmtId="0" fontId="7" fillId="0" borderId="20" xfId="75" applyFont="1" applyBorder="1" applyAlignment="1">
      <alignment horizontal="center" vertical="center" wrapText="1"/>
      <protection/>
    </xf>
    <xf numFmtId="37" fontId="7" fillId="0" borderId="15" xfId="52" applyFont="1" applyBorder="1" applyAlignment="1">
      <alignment vertical="center"/>
      <protection/>
    </xf>
    <xf numFmtId="37" fontId="7" fillId="0" borderId="20" xfId="52" applyFont="1" applyBorder="1" applyAlignment="1">
      <alignment horizontal="center" vertical="center" textRotation="255" wrapText="1"/>
      <protection/>
    </xf>
    <xf numFmtId="37" fontId="7" fillId="0" borderId="19" xfId="52" applyFont="1" applyBorder="1" applyAlignment="1">
      <alignment horizontal="center" vertical="center" textRotation="255"/>
      <protection/>
    </xf>
    <xf numFmtId="37" fontId="7" fillId="0" borderId="0" xfId="52" applyFont="1" applyAlignment="1" applyProtection="1">
      <alignment vertical="center"/>
      <protection/>
    </xf>
    <xf numFmtId="0" fontId="4" fillId="0" borderId="12" xfId="75" applyFont="1" applyBorder="1" applyAlignment="1">
      <alignment horizontal="center" vertical="center"/>
      <protection/>
    </xf>
    <xf numFmtId="0" fontId="4" fillId="0" borderId="0" xfId="75" applyFont="1" applyBorder="1" applyAlignment="1">
      <alignment horizontal="center" vertical="center" wrapText="1"/>
      <protection/>
    </xf>
    <xf numFmtId="37" fontId="9" fillId="0" borderId="0" xfId="52" applyFont="1" applyBorder="1" applyAlignment="1">
      <alignment horizontal="center" vertical="center" wrapText="1"/>
      <protection/>
    </xf>
    <xf numFmtId="37" fontId="9" fillId="0" borderId="0" xfId="52" applyFont="1" applyBorder="1" applyAlignment="1">
      <alignment vertical="center" wrapText="1"/>
      <protection/>
    </xf>
    <xf numFmtId="37" fontId="7" fillId="0" borderId="0" xfId="52" applyFont="1" applyBorder="1" applyAlignment="1">
      <alignment horizontal="center" vertical="center" textRotation="255" wrapText="1"/>
      <protection/>
    </xf>
    <xf numFmtId="37" fontId="7" fillId="0" borderId="0" xfId="52" applyFont="1" applyBorder="1" applyAlignment="1">
      <alignment horizontal="center" vertical="center" textRotation="255"/>
      <protection/>
    </xf>
    <xf numFmtId="0" fontId="7" fillId="0" borderId="12" xfId="65" applyFont="1" applyBorder="1" applyAlignment="1" applyProtection="1">
      <alignment horizontal="left" vertical="center"/>
      <protection locked="0"/>
    </xf>
    <xf numFmtId="37" fontId="7" fillId="0" borderId="0" xfId="52" applyNumberFormat="1" applyFont="1" applyAlignment="1" applyProtection="1">
      <alignment vertical="center"/>
      <protection/>
    </xf>
    <xf numFmtId="194" fontId="60" fillId="0" borderId="0" xfId="67" applyNumberFormat="1" applyFont="1" applyFill="1" applyBorder="1" applyAlignment="1" applyProtection="1">
      <alignment horizontal="right" vertical="center"/>
      <protection locked="0"/>
    </xf>
    <xf numFmtId="37" fontId="7" fillId="0" borderId="0" xfId="52" applyFont="1" applyBorder="1" applyAlignment="1" applyProtection="1">
      <alignment vertical="center"/>
      <protection/>
    </xf>
    <xf numFmtId="37" fontId="7" fillId="0" borderId="16" xfId="52" applyFont="1" applyBorder="1" applyAlignment="1" applyProtection="1">
      <alignment vertical="center"/>
      <protection/>
    </xf>
    <xf numFmtId="0" fontId="36" fillId="0" borderId="12" xfId="65" applyFont="1" applyBorder="1" applyAlignment="1" applyProtection="1">
      <alignment horizontal="left" vertical="center"/>
      <protection locked="0"/>
    </xf>
    <xf numFmtId="37" fontId="36" fillId="0" borderId="0" xfId="52" applyNumberFormat="1" applyFont="1" applyAlignment="1" applyProtection="1">
      <alignment vertical="center"/>
      <protection/>
    </xf>
    <xf numFmtId="37" fontId="36" fillId="0" borderId="0" xfId="52" applyFont="1" applyAlignment="1">
      <alignment vertical="center"/>
      <protection/>
    </xf>
    <xf numFmtId="0" fontId="8" fillId="0" borderId="0" xfId="75" applyFont="1" applyProtection="1">
      <alignment/>
      <protection/>
    </xf>
    <xf numFmtId="0" fontId="5" fillId="0" borderId="0" xfId="75" applyFont="1" applyAlignment="1" applyProtection="1">
      <alignment horizontal="centerContinuous"/>
      <protection/>
    </xf>
    <xf numFmtId="0" fontId="8" fillId="0" borderId="0" xfId="75" applyFont="1" applyAlignment="1" applyProtection="1">
      <alignment horizontal="centerContinuous" vertical="center"/>
      <protection/>
    </xf>
    <xf numFmtId="0" fontId="8" fillId="0" borderId="0" xfId="75" applyFont="1" applyAlignment="1">
      <alignment horizontal="centerContinuous" vertical="center"/>
      <protection/>
    </xf>
    <xf numFmtId="0" fontId="5" fillId="0" borderId="0" xfId="75" applyFont="1" applyAlignment="1" applyProtection="1">
      <alignment horizontal="centerContinuous" vertical="center"/>
      <protection/>
    </xf>
    <xf numFmtId="0" fontId="7" fillId="0" borderId="0" xfId="75" applyFont="1" applyBorder="1" applyAlignment="1" applyProtection="1">
      <alignment vertical="top"/>
      <protection/>
    </xf>
    <xf numFmtId="0" fontId="4" fillId="0" borderId="0" xfId="75" applyFont="1" applyBorder="1" applyAlignment="1" applyProtection="1">
      <alignment vertical="top"/>
      <protection/>
    </xf>
    <xf numFmtId="0" fontId="4" fillId="0" borderId="0" xfId="75" applyFont="1" applyBorder="1" applyAlignment="1">
      <alignment vertical="top"/>
      <protection/>
    </xf>
    <xf numFmtId="0" fontId="8" fillId="0" borderId="0" xfId="75" applyFont="1" applyBorder="1" applyProtection="1">
      <alignment/>
      <protection/>
    </xf>
    <xf numFmtId="0" fontId="25" fillId="0" borderId="24" xfId="68" applyFont="1" applyBorder="1" applyAlignment="1">
      <alignment horizontal="center" vertical="center"/>
      <protection/>
    </xf>
    <xf numFmtId="0" fontId="25" fillId="0" borderId="21" xfId="68" applyFont="1" applyBorder="1" applyAlignment="1">
      <alignment horizontal="center" vertical="center"/>
      <protection/>
    </xf>
    <xf numFmtId="0" fontId="25" fillId="0" borderId="1" xfId="68" applyFont="1" applyBorder="1" applyAlignment="1">
      <alignment horizontal="center" vertical="center"/>
      <protection/>
    </xf>
    <xf numFmtId="0" fontId="25" fillId="0" borderId="0" xfId="68" applyFont="1" applyBorder="1" applyAlignment="1">
      <alignment horizontal="center" vertical="center"/>
      <protection/>
    </xf>
    <xf numFmtId="0" fontId="8" fillId="0" borderId="0" xfId="75" applyFont="1" applyBorder="1" applyAlignment="1" applyProtection="1">
      <alignment horizontal="center" vertical="center" wrapText="1"/>
      <protection/>
    </xf>
    <xf numFmtId="0" fontId="8" fillId="0" borderId="0" xfId="75" applyFont="1" applyAlignment="1">
      <alignment vertical="center"/>
      <protection/>
    </xf>
    <xf numFmtId="0" fontId="35" fillId="0" borderId="0" xfId="75" applyFont="1" applyBorder="1" applyAlignment="1" applyProtection="1">
      <alignment horizontal="center" vertical="center" wrapText="1"/>
      <protection/>
    </xf>
    <xf numFmtId="0" fontId="35" fillId="0" borderId="0" xfId="75" applyFont="1" applyBorder="1">
      <alignment/>
      <protection/>
    </xf>
    <xf numFmtId="37" fontId="28" fillId="0" borderId="0" xfId="75" applyNumberFormat="1" applyFont="1" applyBorder="1" applyAlignment="1" applyProtection="1">
      <alignment vertical="center"/>
      <protection/>
    </xf>
    <xf numFmtId="0" fontId="8" fillId="0" borderId="16" xfId="75" applyFont="1" applyBorder="1" applyProtection="1">
      <alignment/>
      <protection/>
    </xf>
    <xf numFmtId="0" fontId="8" fillId="0" borderId="12" xfId="75" applyFont="1" applyBorder="1" applyAlignment="1" applyProtection="1">
      <alignment horizontal="left" vertical="center" wrapText="1"/>
      <protection/>
    </xf>
    <xf numFmtId="0" fontId="5" fillId="0" borderId="0" xfId="75" applyFont="1" applyAlignment="1">
      <alignment vertical="center"/>
      <protection/>
    </xf>
    <xf numFmtId="0" fontId="5" fillId="0" borderId="0" xfId="75" applyFont="1" applyAlignment="1">
      <alignment horizontal="centerContinuous" vertical="center"/>
      <protection/>
    </xf>
    <xf numFmtId="0" fontId="7" fillId="0" borderId="0" xfId="75" applyFont="1" applyBorder="1" applyAlignment="1">
      <alignment vertical="top"/>
      <protection/>
    </xf>
    <xf numFmtId="0" fontId="4" fillId="0" borderId="0" xfId="75" applyFont="1" applyBorder="1" applyAlignment="1" applyProtection="1">
      <alignment vertical="center"/>
      <protection/>
    </xf>
    <xf numFmtId="0" fontId="9" fillId="0" borderId="0" xfId="75" applyFont="1" applyBorder="1" applyAlignment="1" applyProtection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4" fillId="0" borderId="0" xfId="75" applyFont="1" applyAlignment="1">
      <alignment vertical="center"/>
      <protection/>
    </xf>
    <xf numFmtId="0" fontId="25" fillId="0" borderId="12" xfId="50" applyFont="1" applyBorder="1" applyAlignment="1">
      <alignment horizontal="center" vertical="center"/>
      <protection/>
    </xf>
    <xf numFmtId="0" fontId="7" fillId="0" borderId="19" xfId="75" applyFont="1" applyBorder="1" applyAlignment="1" applyProtection="1">
      <alignment horizontal="centerContinuous" vertical="center"/>
      <protection/>
    </xf>
    <xf numFmtId="0" fontId="4" fillId="0" borderId="18" xfId="75" applyFont="1" applyBorder="1" applyAlignment="1">
      <alignment horizontal="centerContinuous" vertical="center"/>
      <protection/>
    </xf>
    <xf numFmtId="0" fontId="9" fillId="0" borderId="21" xfId="75" applyFont="1" applyBorder="1" applyAlignment="1" applyProtection="1">
      <alignment horizontal="center" vertical="center"/>
      <protection/>
    </xf>
    <xf numFmtId="0" fontId="9" fillId="0" borderId="19" xfId="75" applyFont="1" applyBorder="1" applyAlignment="1" applyProtection="1">
      <alignment horizontal="center" vertical="center"/>
      <protection/>
    </xf>
    <xf numFmtId="0" fontId="9" fillId="0" borderId="0" xfId="75" applyFont="1" applyBorder="1" applyAlignment="1" applyProtection="1">
      <alignment horizontal="center" vertical="center"/>
      <protection/>
    </xf>
    <xf numFmtId="0" fontId="43" fillId="0" borderId="0" xfId="75" applyFont="1" applyBorder="1" applyAlignment="1">
      <alignment vertical="center"/>
      <protection/>
    </xf>
    <xf numFmtId="37" fontId="4" fillId="0" borderId="0" xfId="75" applyNumberFormat="1" applyFont="1" applyBorder="1" applyAlignment="1" applyProtection="1">
      <alignment vertical="center"/>
      <protection/>
    </xf>
    <xf numFmtId="0" fontId="4" fillId="0" borderId="16" xfId="75" applyFont="1" applyBorder="1" applyAlignment="1" applyProtection="1">
      <alignment vertical="distributed"/>
      <protection/>
    </xf>
    <xf numFmtId="0" fontId="4" fillId="0" borderId="16" xfId="75" applyFont="1" applyBorder="1" applyAlignment="1">
      <alignment vertical="center"/>
      <protection/>
    </xf>
    <xf numFmtId="0" fontId="4" fillId="0" borderId="0" xfId="75" applyFont="1" applyAlignment="1">
      <alignment vertical="distributed"/>
      <protection/>
    </xf>
    <xf numFmtId="0" fontId="4" fillId="0" borderId="0" xfId="53" applyFont="1">
      <alignment/>
      <protection/>
    </xf>
    <xf numFmtId="0" fontId="4" fillId="0" borderId="25" xfId="53" applyFont="1" applyBorder="1">
      <alignment/>
      <protection/>
    </xf>
    <xf numFmtId="0" fontId="4" fillId="0" borderId="0" xfId="53" applyFont="1" applyBorder="1">
      <alignment/>
      <protection/>
    </xf>
    <xf numFmtId="182" fontId="61" fillId="0" borderId="0" xfId="0" applyFont="1" applyAlignment="1">
      <alignment/>
    </xf>
    <xf numFmtId="0" fontId="4" fillId="0" borderId="0" xfId="53" applyFont="1" applyBorder="1" applyAlignment="1">
      <alignment horizontal="centerContinuous" vertical="center" wrapText="1"/>
      <protection/>
    </xf>
    <xf numFmtId="0" fontId="4" fillId="0" borderId="0" xfId="53" applyFont="1" applyBorder="1" applyAlignment="1">
      <alignment horizontal="centerContinuous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26" xfId="53" applyFont="1" applyBorder="1">
      <alignment/>
      <protection/>
    </xf>
    <xf numFmtId="182" fontId="4" fillId="0" borderId="26" xfId="0" applyFont="1" applyBorder="1" applyAlignment="1">
      <alignment/>
    </xf>
    <xf numFmtId="0" fontId="4" fillId="0" borderId="27" xfId="53" applyFont="1" applyBorder="1">
      <alignment/>
      <protection/>
    </xf>
    <xf numFmtId="0" fontId="4" fillId="20" borderId="0" xfId="53" applyFont="1" applyFill="1" applyBorder="1" applyAlignment="1">
      <alignment horizontal="center" vertical="center" textRotation="255"/>
      <protection/>
    </xf>
    <xf numFmtId="0" fontId="4" fillId="20" borderId="0" xfId="53" applyFont="1" applyFill="1">
      <alignment/>
      <protection/>
    </xf>
    <xf numFmtId="0" fontId="4" fillId="0" borderId="0" xfId="53" applyFont="1" applyBorder="1" applyAlignment="1">
      <alignment horizontal="center" vertical="center" textRotation="255"/>
      <protection/>
    </xf>
    <xf numFmtId="182" fontId="4" fillId="0" borderId="0" xfId="0" applyFont="1" applyAlignment="1">
      <alignment horizontal="left" vertical="top" wrapText="1"/>
    </xf>
    <xf numFmtId="0" fontId="4" fillId="0" borderId="0" xfId="77" applyFont="1" applyBorder="1" applyAlignment="1" applyProtection="1">
      <alignment vertical="top"/>
      <protection/>
    </xf>
    <xf numFmtId="0" fontId="4" fillId="0" borderId="12" xfId="77" applyFont="1" applyBorder="1" applyAlignment="1" applyProtection="1">
      <alignment horizontal="left" vertical="center" wrapText="1"/>
      <protection/>
    </xf>
    <xf numFmtId="0" fontId="4" fillId="0" borderId="0" xfId="77" applyFont="1" applyBorder="1" applyAlignment="1">
      <alignment vertical="center"/>
      <protection/>
    </xf>
    <xf numFmtId="0" fontId="43" fillId="0" borderId="12" xfId="77" applyFont="1" applyBorder="1" applyAlignment="1" applyProtection="1">
      <alignment horizontal="left" vertical="center" wrapText="1"/>
      <protection/>
    </xf>
    <xf numFmtId="0" fontId="22" fillId="0" borderId="0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wrapText="1"/>
    </xf>
    <xf numFmtId="0" fontId="24" fillId="0" borderId="20" xfId="0" applyNumberFormat="1" applyFont="1" applyBorder="1" applyAlignment="1">
      <alignment horizontal="center" wrapText="1"/>
    </xf>
    <xf numFmtId="0" fontId="7" fillId="0" borderId="17" xfId="75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>
      <alignment horizontal="center" vertical="center" wrapText="1"/>
    </xf>
    <xf numFmtId="183" fontId="4" fillId="0" borderId="0" xfId="0" applyNumberFormat="1" applyFont="1" applyAlignment="1">
      <alignment/>
    </xf>
    <xf numFmtId="182" fontId="8" fillId="0" borderId="0" xfId="0" applyFont="1" applyAlignment="1">
      <alignment/>
    </xf>
    <xf numFmtId="182" fontId="8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>
      <alignment horizontal="centerContinuous"/>
    </xf>
    <xf numFmtId="0" fontId="9" fillId="0" borderId="0" xfId="0" applyNumberFormat="1" applyFont="1" applyBorder="1" applyAlignment="1" applyProtection="1">
      <alignment horizontal="right" wrapText="1"/>
      <protection/>
    </xf>
    <xf numFmtId="0" fontId="4" fillId="0" borderId="0" xfId="0" applyNumberFormat="1" applyFont="1" applyBorder="1" applyAlignment="1">
      <alignment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center" vertical="center" wrapText="1"/>
      <protection/>
    </xf>
    <xf numFmtId="0" fontId="16" fillId="0" borderId="1" xfId="0" applyNumberFormat="1" applyFont="1" applyBorder="1" applyAlignment="1" applyProtection="1">
      <alignment horizontal="centerContinuous" vertical="center" wrapText="1"/>
      <protection/>
    </xf>
    <xf numFmtId="0" fontId="7" fillId="0" borderId="1" xfId="0" applyNumberFormat="1" applyFont="1" applyBorder="1" applyAlignment="1" applyProtection="1">
      <alignment horizontal="centerContinuous" vertical="center" wrapText="1"/>
      <protection/>
    </xf>
    <xf numFmtId="0" fontId="7" fillId="0" borderId="21" xfId="0" applyNumberFormat="1" applyFont="1" applyBorder="1" applyAlignment="1" applyProtection="1">
      <alignment horizontal="centerContinuous" vertical="center" wrapText="1"/>
      <protection/>
    </xf>
    <xf numFmtId="0" fontId="7" fillId="0" borderId="1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 applyProtection="1">
      <alignment wrapText="1"/>
      <protection/>
    </xf>
    <xf numFmtId="0" fontId="7" fillId="0" borderId="0" xfId="0" applyNumberFormat="1" applyFont="1" applyAlignment="1" applyProtection="1">
      <alignment wrapText="1"/>
      <protection/>
    </xf>
    <xf numFmtId="0" fontId="7" fillId="0" borderId="0" xfId="0" applyNumberFormat="1" applyFont="1" applyAlignment="1">
      <alignment wrapText="1"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 applyProtection="1">
      <alignment horizontal="center" vertical="center" wrapText="1"/>
      <protection/>
    </xf>
    <xf numFmtId="0" fontId="16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25" fillId="0" borderId="12" xfId="71" applyNumberFormat="1" applyFont="1" applyBorder="1" applyAlignment="1">
      <alignment horizontal="left" vertical="center"/>
      <protection/>
    </xf>
    <xf numFmtId="0" fontId="8" fillId="0" borderId="12" xfId="0" applyNumberFormat="1" applyFont="1" applyBorder="1" applyAlignment="1">
      <alignment vertical="center"/>
    </xf>
    <xf numFmtId="0" fontId="7" fillId="0" borderId="12" xfId="71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 applyProtection="1">
      <alignment horizontal="left" vertical="center" wrapText="1"/>
      <protection/>
    </xf>
    <xf numFmtId="0" fontId="7" fillId="0" borderId="22" xfId="0" applyNumberFormat="1" applyFont="1" applyBorder="1" applyAlignment="1" applyProtection="1">
      <alignment horizontal="centerContinuous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>
      <alignment horizontal="right" vertical="center"/>
    </xf>
    <xf numFmtId="0" fontId="35" fillId="0" borderId="12" xfId="0" applyNumberFormat="1" applyFont="1" applyBorder="1" applyAlignment="1" applyProtection="1">
      <alignment horizontal="center" vertical="center"/>
      <protection/>
    </xf>
    <xf numFmtId="182" fontId="35" fillId="0" borderId="0" xfId="0" applyFont="1" applyAlignment="1">
      <alignment/>
    </xf>
    <xf numFmtId="0" fontId="35" fillId="0" borderId="12" xfId="0" applyNumberFormat="1" applyFont="1" applyBorder="1" applyAlignment="1">
      <alignment horizontal="right" vertical="center"/>
    </xf>
    <xf numFmtId="182" fontId="35" fillId="0" borderId="0" xfId="0" applyNumberFormat="1" applyFont="1" applyAlignment="1" applyProtection="1">
      <alignment/>
      <protection/>
    </xf>
    <xf numFmtId="0" fontId="35" fillId="0" borderId="12" xfId="0" applyNumberFormat="1" applyFont="1" applyBorder="1" applyAlignment="1">
      <alignment vertical="center"/>
    </xf>
    <xf numFmtId="0" fontId="36" fillId="0" borderId="12" xfId="71" applyNumberFormat="1" applyFont="1" applyBorder="1" applyAlignment="1" applyProtection="1">
      <alignment horizontal="left" vertical="center" wrapText="1"/>
      <protection/>
    </xf>
    <xf numFmtId="0" fontId="7" fillId="0" borderId="20" xfId="71" applyNumberFormat="1" applyFont="1" applyBorder="1" applyAlignment="1" applyProtection="1">
      <alignment horizontal="left" vertical="center" wrapText="1"/>
      <protection/>
    </xf>
    <xf numFmtId="184" fontId="9" fillId="0" borderId="0" xfId="0" applyNumberFormat="1" applyFont="1" applyBorder="1" applyAlignment="1" applyProtection="1">
      <alignment horizontal="right" vertical="center"/>
      <protection/>
    </xf>
    <xf numFmtId="0" fontId="9" fillId="0" borderId="12" xfId="0" applyNumberFormat="1" applyFont="1" applyBorder="1" applyAlignment="1" applyProtection="1">
      <alignment horizontal="right" vertical="center"/>
      <protection/>
    </xf>
    <xf numFmtId="0" fontId="9" fillId="0" borderId="0" xfId="71" applyNumberFormat="1" applyFont="1" applyBorder="1" applyAlignment="1" applyProtection="1">
      <alignment horizontal="left" vertical="center" wrapText="1"/>
      <protection/>
    </xf>
    <xf numFmtId="184" fontId="9" fillId="0" borderId="11" xfId="0" applyNumberFormat="1" applyFont="1" applyBorder="1" applyAlignment="1" applyProtection="1">
      <alignment horizontal="right" vertical="center"/>
      <protection/>
    </xf>
    <xf numFmtId="182" fontId="8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0" fontId="7" fillId="0" borderId="16" xfId="0" applyNumberFormat="1" applyFont="1" applyBorder="1" applyAlignment="1" applyProtection="1">
      <alignment horizontal="left"/>
      <protection/>
    </xf>
    <xf numFmtId="183" fontId="7" fillId="0" borderId="16" xfId="0" applyNumberFormat="1" applyFont="1" applyBorder="1" applyAlignment="1" applyProtection="1">
      <alignment horizontal="right"/>
      <protection/>
    </xf>
    <xf numFmtId="0" fontId="7" fillId="0" borderId="16" xfId="0" applyNumberFormat="1" applyFont="1" applyBorder="1" applyAlignment="1" applyProtection="1">
      <alignment horizontal="right"/>
      <protection/>
    </xf>
    <xf numFmtId="183" fontId="7" fillId="0" borderId="16" xfId="0" applyNumberFormat="1" applyFont="1" applyBorder="1" applyAlignment="1" applyProtection="1">
      <alignment horizontal="center"/>
      <protection/>
    </xf>
    <xf numFmtId="182" fontId="8" fillId="0" borderId="16" xfId="0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left"/>
      <protection/>
    </xf>
    <xf numFmtId="183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>
      <alignment/>
    </xf>
    <xf numFmtId="182" fontId="8" fillId="0" borderId="0" xfId="0" applyFont="1" applyBorder="1" applyAlignment="1">
      <alignment horizontal="center"/>
    </xf>
    <xf numFmtId="0" fontId="55" fillId="0" borderId="12" xfId="71" applyNumberFormat="1" applyFont="1" applyBorder="1" applyAlignment="1">
      <alignment horizontal="left" vertical="center"/>
      <protection/>
    </xf>
    <xf numFmtId="0" fontId="22" fillId="0" borderId="18" xfId="0" applyNumberFormat="1" applyFont="1" applyBorder="1" applyAlignment="1">
      <alignment vertical="center" wrapText="1"/>
    </xf>
    <xf numFmtId="0" fontId="25" fillId="0" borderId="13" xfId="0" applyNumberFormat="1" applyFont="1" applyBorder="1" applyAlignment="1">
      <alignment horizontal="center" vertical="top" wrapText="1"/>
    </xf>
    <xf numFmtId="192" fontId="21" fillId="0" borderId="0" xfId="0" applyNumberFormat="1" applyFont="1" applyBorder="1" applyAlignment="1">
      <alignment vertical="center"/>
    </xf>
    <xf numFmtId="187" fontId="21" fillId="0" borderId="0" xfId="0" applyNumberFormat="1" applyFont="1" applyBorder="1" applyAlignment="1">
      <alignment vertical="center"/>
    </xf>
    <xf numFmtId="0" fontId="4" fillId="0" borderId="0" xfId="38" applyNumberFormat="1" applyFont="1" applyFill="1">
      <alignment/>
      <protection/>
    </xf>
    <xf numFmtId="0" fontId="4" fillId="0" borderId="0" xfId="38" applyNumberFormat="1" applyFont="1" applyFill="1" applyBorder="1">
      <alignment/>
      <protection/>
    </xf>
    <xf numFmtId="0" fontId="9" fillId="0" borderId="0" xfId="38" applyNumberFormat="1" applyFont="1" applyFill="1" applyBorder="1" applyAlignment="1">
      <alignment horizontal="right" vertical="center"/>
      <protection/>
    </xf>
    <xf numFmtId="0" fontId="18" fillId="0" borderId="0" xfId="38" applyNumberFormat="1" applyFont="1" applyFill="1">
      <alignment/>
      <protection/>
    </xf>
    <xf numFmtId="0" fontId="18" fillId="0" borderId="0" xfId="38" applyNumberFormat="1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>
      <alignment horizontal="left" vertical="center"/>
      <protection/>
    </xf>
    <xf numFmtId="0" fontId="4" fillId="0" borderId="0" xfId="38" applyNumberFormat="1" applyFont="1" applyFill="1" applyAlignment="1">
      <alignment horizontal="right"/>
      <protection/>
    </xf>
    <xf numFmtId="0" fontId="25" fillId="0" borderId="22" xfId="83" applyNumberFormat="1" applyFont="1" applyFill="1" applyBorder="1" applyAlignment="1">
      <alignment horizontal="center" vertical="center" wrapText="1"/>
    </xf>
    <xf numFmtId="0" fontId="25" fillId="0" borderId="17" xfId="83" applyNumberFormat="1" applyFont="1" applyFill="1" applyBorder="1" applyAlignment="1">
      <alignment horizontal="center" vertical="center" wrapText="1"/>
    </xf>
    <xf numFmtId="0" fontId="25" fillId="0" borderId="14" xfId="83" applyNumberFormat="1" applyFont="1" applyFill="1" applyBorder="1" applyAlignment="1">
      <alignment horizontal="center" vertical="center" wrapText="1"/>
    </xf>
    <xf numFmtId="0" fontId="7" fillId="0" borderId="22" xfId="83" applyNumberFormat="1" applyFont="1" applyFill="1" applyBorder="1" applyAlignment="1">
      <alignment horizontal="center" vertical="center" wrapText="1"/>
    </xf>
    <xf numFmtId="0" fontId="7" fillId="0" borderId="14" xfId="38" applyNumberFormat="1" applyFont="1" applyFill="1" applyBorder="1" applyAlignment="1">
      <alignment horizontal="center" vertical="center"/>
      <protection/>
    </xf>
    <xf numFmtId="0" fontId="7" fillId="0" borderId="0" xfId="38" applyNumberFormat="1" applyFont="1" applyFill="1" applyAlignment="1">
      <alignment vertical="center"/>
      <protection/>
    </xf>
    <xf numFmtId="0" fontId="9" fillId="0" borderId="15" xfId="38" applyNumberFormat="1" applyFont="1" applyFill="1" applyBorder="1" applyAlignment="1">
      <alignment horizontal="center" vertical="center" wrapText="1"/>
      <protection/>
    </xf>
    <xf numFmtId="0" fontId="9" fillId="0" borderId="20" xfId="38" applyNumberFormat="1" applyFont="1" applyFill="1" applyBorder="1" applyAlignment="1">
      <alignment horizontal="center" vertical="center" wrapText="1"/>
      <protection/>
    </xf>
    <xf numFmtId="0" fontId="30" fillId="0" borderId="20" xfId="38" applyNumberFormat="1" applyFont="1" applyFill="1" applyBorder="1" applyAlignment="1">
      <alignment horizontal="center" vertical="center" wrapText="1"/>
      <protection/>
    </xf>
    <xf numFmtId="0" fontId="9" fillId="0" borderId="19" xfId="38" applyNumberFormat="1" applyFont="1" applyFill="1" applyBorder="1" applyAlignment="1">
      <alignment horizontal="center" vertical="center" wrapText="1"/>
      <protection/>
    </xf>
    <xf numFmtId="0" fontId="30" fillId="0" borderId="19" xfId="38" applyNumberFormat="1" applyFont="1" applyFill="1" applyBorder="1" applyAlignment="1">
      <alignment horizontal="center" vertical="center" wrapText="1"/>
      <protection/>
    </xf>
    <xf numFmtId="0" fontId="9" fillId="0" borderId="0" xfId="38" applyNumberFormat="1" applyFont="1" applyFill="1" applyAlignment="1">
      <alignment horizontal="center" vertical="center"/>
      <protection/>
    </xf>
    <xf numFmtId="0" fontId="21" fillId="0" borderId="0" xfId="38" applyNumberFormat="1" applyFont="1" applyFill="1" applyBorder="1" applyAlignment="1">
      <alignment horizontal="distributed" vertical="center"/>
      <protection/>
    </xf>
    <xf numFmtId="0" fontId="8" fillId="0" borderId="12" xfId="38" applyNumberFormat="1" applyFont="1" applyFill="1" applyBorder="1" applyAlignment="1">
      <alignment vertical="center"/>
      <protection/>
    </xf>
    <xf numFmtId="0" fontId="7" fillId="0" borderId="16" xfId="38" applyNumberFormat="1" applyFont="1" applyFill="1" applyBorder="1" applyAlignment="1">
      <alignment vertical="center"/>
      <protection/>
    </xf>
    <xf numFmtId="0" fontId="21" fillId="0" borderId="12" xfId="38" applyNumberFormat="1" applyFont="1" applyFill="1" applyBorder="1" applyAlignment="1">
      <alignment horizontal="distributed" vertical="center"/>
      <protection/>
    </xf>
    <xf numFmtId="0" fontId="7" fillId="0" borderId="0" xfId="38" applyNumberFormat="1" applyFont="1" applyBorder="1">
      <alignment/>
      <protection/>
    </xf>
    <xf numFmtId="0" fontId="5" fillId="0" borderId="0" xfId="77" applyFont="1">
      <alignment/>
      <protection/>
    </xf>
    <xf numFmtId="0" fontId="5" fillId="0" borderId="0" xfId="77" applyFont="1" applyBorder="1" applyAlignment="1" applyProtection="1">
      <alignment horizontal="center"/>
      <protection/>
    </xf>
    <xf numFmtId="0" fontId="5" fillId="0" borderId="0" xfId="77" applyFont="1" applyBorder="1" applyAlignment="1" applyProtection="1">
      <alignment horizontal="left"/>
      <protection/>
    </xf>
    <xf numFmtId="0" fontId="7" fillId="0" borderId="0" xfId="77" applyFont="1" applyBorder="1" applyAlignment="1" applyProtection="1">
      <alignment vertical="top"/>
      <protection/>
    </xf>
    <xf numFmtId="0" fontId="4" fillId="0" borderId="0" xfId="77" applyFont="1" applyBorder="1" applyAlignment="1">
      <alignment horizontal="left" vertical="top"/>
      <protection/>
    </xf>
    <xf numFmtId="0" fontId="7" fillId="0" borderId="16" xfId="77" applyFont="1" applyBorder="1" applyAlignment="1" applyProtection="1">
      <alignment horizontal="center" vertical="center"/>
      <protection/>
    </xf>
    <xf numFmtId="0" fontId="4" fillId="0" borderId="24" xfId="77" applyFont="1" applyBorder="1" applyAlignment="1" applyProtection="1">
      <alignment horizontal="centerContinuous" vertical="center"/>
      <protection/>
    </xf>
    <xf numFmtId="0" fontId="7" fillId="0" borderId="14" xfId="77" applyFont="1" applyBorder="1" applyAlignment="1" applyProtection="1">
      <alignment horizontal="center" vertical="center"/>
      <protection/>
    </xf>
    <xf numFmtId="0" fontId="7" fillId="0" borderId="22" xfId="77" applyFont="1" applyBorder="1" applyAlignment="1" applyProtection="1">
      <alignment horizontal="center" vertical="center"/>
      <protection/>
    </xf>
    <xf numFmtId="0" fontId="4" fillId="0" borderId="11" xfId="77" applyFont="1" applyBorder="1" applyAlignment="1" applyProtection="1">
      <alignment horizontal="center" vertical="center"/>
      <protection/>
    </xf>
    <xf numFmtId="0" fontId="4" fillId="0" borderId="19" xfId="77" applyFont="1" applyBorder="1" applyAlignment="1" applyProtection="1">
      <alignment horizontal="center" vertical="center"/>
      <protection/>
    </xf>
    <xf numFmtId="201" fontId="21" fillId="0" borderId="0" xfId="0" applyNumberFormat="1" applyFont="1" applyBorder="1" applyAlignment="1">
      <alignment vertical="center"/>
    </xf>
    <xf numFmtId="0" fontId="4" fillId="0" borderId="0" xfId="77" applyFont="1" applyAlignment="1">
      <alignment vertical="center"/>
      <protection/>
    </xf>
    <xf numFmtId="0" fontId="43" fillId="0" borderId="0" xfId="77" applyFont="1">
      <alignment/>
      <protection/>
    </xf>
    <xf numFmtId="37" fontId="4" fillId="0" borderId="12" xfId="56" applyFont="1" applyBorder="1" applyAlignment="1" applyProtection="1">
      <alignment horizontal="left" vertical="center" wrapText="1"/>
      <protection/>
    </xf>
    <xf numFmtId="193" fontId="4" fillId="0" borderId="0" xfId="78" applyNumberFormat="1" applyFont="1" applyAlignment="1">
      <alignment/>
    </xf>
    <xf numFmtId="193" fontId="4" fillId="0" borderId="0" xfId="78" applyNumberFormat="1" applyFont="1" applyBorder="1" applyAlignment="1">
      <alignment/>
    </xf>
    <xf numFmtId="193" fontId="4" fillId="0" borderId="0" xfId="78" applyNumberFormat="1" applyFont="1" applyAlignment="1">
      <alignment/>
    </xf>
    <xf numFmtId="49" fontId="4" fillId="0" borderId="0" xfId="74" applyNumberFormat="1" applyFont="1" applyBorder="1" applyAlignment="1" applyProtection="1">
      <alignment horizontal="center" vertical="center"/>
      <protection/>
    </xf>
    <xf numFmtId="49" fontId="7" fillId="0" borderId="0" xfId="74" applyNumberFormat="1" applyFont="1" applyBorder="1" applyAlignment="1">
      <alignment horizontal="center" vertical="center" wrapText="1"/>
      <protection/>
    </xf>
    <xf numFmtId="41" fontId="4" fillId="0" borderId="0" xfId="60" applyNumberFormat="1" applyFont="1">
      <alignment/>
      <protection/>
    </xf>
    <xf numFmtId="193" fontId="4" fillId="0" borderId="0" xfId="78" applyNumberFormat="1" applyFont="1" applyBorder="1" applyAlignment="1">
      <alignment/>
    </xf>
    <xf numFmtId="193" fontId="43" fillId="0" borderId="0" xfId="78" applyNumberFormat="1" applyFont="1" applyAlignment="1">
      <alignment/>
    </xf>
    <xf numFmtId="193" fontId="43" fillId="0" borderId="0" xfId="78" applyNumberFormat="1" applyFont="1" applyBorder="1" applyAlignment="1">
      <alignment/>
    </xf>
    <xf numFmtId="193" fontId="4" fillId="0" borderId="16" xfId="78" applyNumberFormat="1" applyFont="1" applyBorder="1" applyAlignment="1">
      <alignment/>
    </xf>
    <xf numFmtId="0" fontId="4" fillId="0" borderId="0" xfId="78" applyNumberFormat="1" applyFont="1" applyAlignment="1">
      <alignment/>
    </xf>
    <xf numFmtId="0" fontId="4" fillId="0" borderId="0" xfId="78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7" fillId="0" borderId="17" xfId="74" applyNumberFormat="1" applyFont="1" applyBorder="1" applyAlignment="1" applyProtection="1">
      <alignment horizontal="center" vertical="center"/>
      <protection/>
    </xf>
    <xf numFmtId="0" fontId="4" fillId="0" borderId="0" xfId="78" applyNumberFormat="1" applyFont="1" applyBorder="1" applyAlignment="1">
      <alignment/>
    </xf>
    <xf numFmtId="0" fontId="4" fillId="0" borderId="0" xfId="78" applyNumberFormat="1" applyFont="1" applyAlignment="1">
      <alignment/>
    </xf>
    <xf numFmtId="0" fontId="9" fillId="0" borderId="0" xfId="74" applyNumberFormat="1" applyFont="1" applyBorder="1" applyAlignment="1" applyProtection="1">
      <alignment horizontal="center" vertical="center"/>
      <protection/>
    </xf>
    <xf numFmtId="0" fontId="9" fillId="0" borderId="18" xfId="78" applyNumberFormat="1" applyFont="1" applyBorder="1" applyAlignment="1" applyProtection="1">
      <alignment horizontal="center" vertical="center"/>
      <protection/>
    </xf>
    <xf numFmtId="0" fontId="7" fillId="0" borderId="14" xfId="74" applyNumberFormat="1" applyFont="1" applyBorder="1" applyAlignment="1" applyProtection="1">
      <alignment horizontal="center" vertical="center"/>
      <protection/>
    </xf>
    <xf numFmtId="0" fontId="7" fillId="0" borderId="22" xfId="74" applyNumberFormat="1" applyFont="1" applyBorder="1" applyAlignment="1" applyProtection="1">
      <alignment horizontal="center" vertical="center"/>
      <protection/>
    </xf>
    <xf numFmtId="0" fontId="7" fillId="0" borderId="16" xfId="74" applyNumberFormat="1" applyFont="1" applyBorder="1" applyAlignment="1" applyProtection="1">
      <alignment horizontal="center" vertical="center"/>
      <protection/>
    </xf>
    <xf numFmtId="0" fontId="9" fillId="0" borderId="18" xfId="74" applyNumberFormat="1" applyFont="1" applyBorder="1" applyAlignment="1" applyProtection="1">
      <alignment horizontal="center" vertical="center"/>
      <protection/>
    </xf>
    <xf numFmtId="0" fontId="9" fillId="0" borderId="20" xfId="74" applyNumberFormat="1" applyFont="1" applyBorder="1" applyAlignment="1" applyProtection="1">
      <alignment horizontal="center" vertical="center"/>
      <protection/>
    </xf>
    <xf numFmtId="0" fontId="9" fillId="0" borderId="15" xfId="74" applyNumberFormat="1" applyFont="1" applyBorder="1" applyAlignment="1" applyProtection="1">
      <alignment horizontal="center" vertical="center"/>
      <protection/>
    </xf>
    <xf numFmtId="0" fontId="9" fillId="0" borderId="19" xfId="74" applyNumberFormat="1" applyFont="1" applyBorder="1" applyAlignment="1" applyProtection="1">
      <alignment horizontal="center" vertical="center"/>
      <protection/>
    </xf>
    <xf numFmtId="0" fontId="8" fillId="0" borderId="12" xfId="72" applyNumberFormat="1" applyFont="1" applyBorder="1" applyAlignment="1" applyProtection="1">
      <alignment horizontal="center" vertical="center" wrapText="1"/>
      <protection/>
    </xf>
    <xf numFmtId="0" fontId="35" fillId="0" borderId="12" xfId="72" applyNumberFormat="1" applyFont="1" applyBorder="1" applyAlignment="1" applyProtection="1">
      <alignment horizontal="center" vertical="center" wrapText="1"/>
      <protection/>
    </xf>
    <xf numFmtId="0" fontId="4" fillId="0" borderId="12" xfId="78" applyNumberFormat="1" applyFont="1" applyBorder="1" applyAlignment="1">
      <alignment/>
    </xf>
    <xf numFmtId="0" fontId="7" fillId="0" borderId="16" xfId="78" applyNumberFormat="1" applyFont="1" applyBorder="1" applyAlignment="1">
      <alignment/>
    </xf>
    <xf numFmtId="0" fontId="4" fillId="0" borderId="0" xfId="78" applyNumberFormat="1" applyFont="1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38" applyNumberFormat="1" applyFont="1">
      <alignment/>
      <protection/>
    </xf>
    <xf numFmtId="0" fontId="18" fillId="0" borderId="0" xfId="38" applyNumberFormat="1" applyFont="1" applyFill="1" applyAlignment="1">
      <alignment horizontal="center"/>
      <protection/>
    </xf>
    <xf numFmtId="37" fontId="9" fillId="20" borderId="0" xfId="56" applyFont="1" applyFill="1" applyAlignment="1" applyProtection="1">
      <alignment horizontal="left"/>
      <protection/>
    </xf>
    <xf numFmtId="193" fontId="9" fillId="0" borderId="16" xfId="78" applyNumberFormat="1" applyFont="1" applyBorder="1" applyAlignment="1">
      <alignment/>
    </xf>
    <xf numFmtId="203" fontId="21" fillId="0" borderId="0" xfId="78" applyNumberFormat="1" applyFont="1" applyBorder="1" applyAlignment="1">
      <alignment vertical="center"/>
    </xf>
    <xf numFmtId="203" fontId="21" fillId="0" borderId="0" xfId="78" applyNumberFormat="1" applyFont="1" applyBorder="1" applyAlignment="1">
      <alignment horizontal="right" vertical="center"/>
    </xf>
    <xf numFmtId="203" fontId="4" fillId="0" borderId="0" xfId="78" applyNumberFormat="1" applyFont="1" applyAlignment="1">
      <alignment/>
    </xf>
    <xf numFmtId="203" fontId="5" fillId="0" borderId="0" xfId="78" applyNumberFormat="1" applyFont="1" applyAlignment="1" applyProtection="1">
      <alignment horizontal="center"/>
      <protection/>
    </xf>
    <xf numFmtId="203" fontId="5" fillId="0" borderId="0" xfId="78" applyNumberFormat="1" applyFont="1" applyAlignment="1" applyProtection="1">
      <alignment horizontal="centerContinuous"/>
      <protection/>
    </xf>
    <xf numFmtId="203" fontId="4" fillId="0" borderId="0" xfId="78" applyNumberFormat="1" applyFont="1" applyAlignment="1" applyProtection="1">
      <alignment horizontal="centerContinuous" vertical="center"/>
      <protection/>
    </xf>
    <xf numFmtId="203" fontId="4" fillId="0" borderId="0" xfId="78" applyNumberFormat="1" applyFont="1" applyAlignment="1" applyProtection="1">
      <alignment horizontal="centerContinuous"/>
      <protection/>
    </xf>
    <xf numFmtId="203" fontId="9" fillId="0" borderId="0" xfId="78" applyNumberFormat="1" applyFont="1" applyBorder="1" applyAlignment="1" applyProtection="1">
      <alignment horizontal="right" wrapText="1"/>
      <protection/>
    </xf>
    <xf numFmtId="203" fontId="7" fillId="0" borderId="13" xfId="78" applyNumberFormat="1" applyFont="1" applyBorder="1" applyAlignment="1" applyProtection="1">
      <alignment horizontal="center" vertical="center" wrapText="1"/>
      <protection/>
    </xf>
    <xf numFmtId="203" fontId="16" fillId="0" borderId="22" xfId="78" applyNumberFormat="1" applyFont="1" applyBorder="1" applyAlignment="1" applyProtection="1">
      <alignment horizontal="center" vertical="center" wrapText="1"/>
      <protection/>
    </xf>
    <xf numFmtId="203" fontId="16" fillId="0" borderId="22" xfId="78" applyNumberFormat="1" applyFont="1" applyBorder="1" applyAlignment="1" applyProtection="1">
      <alignment horizontal="left" vertical="center" wrapText="1"/>
      <protection/>
    </xf>
    <xf numFmtId="203" fontId="16" fillId="0" borderId="22" xfId="78" applyNumberFormat="1" applyFont="1" applyBorder="1" applyAlignment="1" applyProtection="1">
      <alignment horizontal="centerContinuous" vertical="center" wrapText="1"/>
      <protection/>
    </xf>
    <xf numFmtId="203" fontId="16" fillId="0" borderId="14" xfId="78" applyNumberFormat="1" applyFont="1" applyBorder="1" applyAlignment="1" applyProtection="1">
      <alignment horizontal="center" vertical="center" wrapText="1"/>
      <protection/>
    </xf>
    <xf numFmtId="203" fontId="9" fillId="0" borderId="20" xfId="78" applyNumberFormat="1" applyFont="1" applyBorder="1" applyAlignment="1">
      <alignment horizontal="center" vertical="center" wrapText="1"/>
    </xf>
    <xf numFmtId="203" fontId="9" fillId="0" borderId="20" xfId="78" applyNumberFormat="1" applyFont="1" applyBorder="1" applyAlignment="1" applyProtection="1">
      <alignment horizontal="center" vertical="center" wrapText="1"/>
      <protection/>
    </xf>
    <xf numFmtId="203" fontId="9" fillId="0" borderId="19" xfId="78" applyNumberFormat="1" applyFont="1" applyBorder="1" applyAlignment="1" applyProtection="1">
      <alignment horizontal="center" vertical="center" wrapText="1"/>
      <protection/>
    </xf>
    <xf numFmtId="203" fontId="9" fillId="0" borderId="0" xfId="78" applyNumberFormat="1" applyFont="1" applyBorder="1" applyAlignment="1">
      <alignment horizontal="center" vertical="center" wrapText="1"/>
    </xf>
    <xf numFmtId="203" fontId="9" fillId="0" borderId="0" xfId="78" applyNumberFormat="1" applyFont="1" applyBorder="1" applyAlignment="1" applyProtection="1">
      <alignment horizontal="center" vertical="center" wrapText="1"/>
      <protection/>
    </xf>
    <xf numFmtId="203" fontId="4" fillId="0" borderId="16" xfId="78" applyNumberFormat="1" applyFont="1" applyBorder="1" applyAlignment="1">
      <alignment/>
    </xf>
    <xf numFmtId="203" fontId="9" fillId="0" borderId="16" xfId="78" applyNumberFormat="1" applyFont="1" applyBorder="1" applyAlignment="1">
      <alignment/>
    </xf>
    <xf numFmtId="203" fontId="4" fillId="0" borderId="0" xfId="78" applyNumberFormat="1" applyFont="1" applyBorder="1" applyAlignment="1">
      <alignment/>
    </xf>
    <xf numFmtId="203" fontId="4" fillId="0" borderId="0" xfId="78" applyNumberFormat="1" applyFont="1" applyAlignment="1">
      <alignment horizontal="centerContinuous"/>
    </xf>
    <xf numFmtId="203" fontId="16" fillId="0" borderId="1" xfId="78" applyNumberFormat="1" applyFont="1" applyBorder="1" applyAlignment="1" applyProtection="1">
      <alignment horizontal="centerContinuous" vertical="center" wrapText="1"/>
      <protection/>
    </xf>
    <xf numFmtId="203" fontId="7" fillId="0" borderId="1" xfId="78" applyNumberFormat="1" applyFont="1" applyBorder="1" applyAlignment="1">
      <alignment horizontal="centerContinuous" vertical="center" wrapText="1"/>
    </xf>
    <xf numFmtId="203" fontId="7" fillId="0" borderId="1" xfId="78" applyNumberFormat="1" applyFont="1" applyBorder="1" applyAlignment="1" applyProtection="1">
      <alignment horizontal="centerContinuous" vertical="center" wrapText="1"/>
      <protection/>
    </xf>
    <xf numFmtId="203" fontId="16" fillId="0" borderId="22" xfId="78" applyNumberFormat="1" applyFont="1" applyBorder="1" applyAlignment="1">
      <alignment horizontal="center" vertical="center" wrapText="1"/>
    </xf>
    <xf numFmtId="203" fontId="16" fillId="0" borderId="11" xfId="78" applyNumberFormat="1" applyFont="1" applyBorder="1" applyAlignment="1" applyProtection="1">
      <alignment horizontal="center" vertical="center" wrapText="1"/>
      <protection/>
    </xf>
    <xf numFmtId="203" fontId="9" fillId="0" borderId="11" xfId="78" applyNumberFormat="1" applyFont="1" applyBorder="1" applyAlignment="1" applyProtection="1">
      <alignment horizontal="center" vertical="center" wrapText="1"/>
      <protection/>
    </xf>
    <xf numFmtId="203" fontId="48" fillId="0" borderId="0" xfId="78" applyNumberFormat="1" applyFont="1" applyBorder="1" applyAlignment="1">
      <alignment horizontal="right" vertical="center"/>
    </xf>
    <xf numFmtId="205" fontId="21" fillId="0" borderId="0" xfId="78" applyNumberFormat="1" applyFont="1" applyBorder="1" applyAlignment="1">
      <alignment horizontal="right" vertical="center"/>
    </xf>
    <xf numFmtId="198" fontId="21" fillId="0" borderId="0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25" fillId="0" borderId="22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top" wrapText="1"/>
    </xf>
    <xf numFmtId="0" fontId="24" fillId="0" borderId="20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horizontal="center" wrapText="1"/>
    </xf>
    <xf numFmtId="192" fontId="21" fillId="0" borderId="0" xfId="0" applyNumberFormat="1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15" fillId="0" borderId="12" xfId="75" applyFont="1" applyBorder="1" applyAlignment="1" applyProtection="1">
      <alignment horizontal="left" vertical="center" indent="2"/>
      <protection/>
    </xf>
    <xf numFmtId="0" fontId="15" fillId="0" borderId="0" xfId="75" applyFont="1" applyBorder="1" applyAlignment="1" applyProtection="1">
      <alignment horizontal="center" vertical="center" wrapText="1"/>
      <protection/>
    </xf>
    <xf numFmtId="209" fontId="4" fillId="0" borderId="0" xfId="0" applyNumberFormat="1" applyFont="1" applyAlignment="1">
      <alignment/>
    </xf>
    <xf numFmtId="197" fontId="8" fillId="20" borderId="0" xfId="0" applyNumberFormat="1" applyFont="1" applyFill="1" applyBorder="1" applyAlignment="1">
      <alignment horizontal="right" vertical="center"/>
    </xf>
    <xf numFmtId="49" fontId="16" fillId="0" borderId="12" xfId="76" applyNumberFormat="1" applyFont="1" applyFill="1" applyBorder="1" applyAlignment="1">
      <alignment vertical="center" wrapText="1"/>
    </xf>
    <xf numFmtId="189" fontId="35" fillId="0" borderId="12" xfId="69" applyNumberFormat="1" applyFont="1" applyBorder="1" applyAlignment="1" applyProtection="1">
      <alignment horizontal="right" vertical="center"/>
      <protection locked="0"/>
    </xf>
    <xf numFmtId="189" fontId="35" fillId="0" borderId="13" xfId="69" applyNumberFormat="1" applyFont="1" applyBorder="1" applyAlignment="1" applyProtection="1">
      <alignment horizontal="right" vertical="center"/>
      <protection/>
    </xf>
    <xf numFmtId="0" fontId="4" fillId="0" borderId="28" xfId="53" applyFont="1" applyBorder="1">
      <alignment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 wrapText="1"/>
      <protection/>
    </xf>
    <xf numFmtId="182" fontId="4" fillId="0" borderId="0" xfId="0" applyFont="1" applyBorder="1" applyAlignment="1">
      <alignment vertical="center"/>
    </xf>
    <xf numFmtId="0" fontId="4" fillId="0" borderId="27" xfId="53" applyFont="1" applyBorder="1" applyAlignment="1">
      <alignment horizontal="centerContinuous" vertical="center"/>
      <protection/>
    </xf>
    <xf numFmtId="0" fontId="4" fillId="0" borderId="27" xfId="53" applyFont="1" applyBorder="1" applyAlignment="1">
      <alignment vertical="center" wrapText="1"/>
      <protection/>
    </xf>
    <xf numFmtId="182" fontId="4" fillId="0" borderId="27" xfId="0" applyFont="1" applyBorder="1" applyAlignment="1">
      <alignment vertical="center"/>
    </xf>
    <xf numFmtId="186" fontId="21" fillId="0" borderId="0" xfId="0" applyNumberFormat="1" applyFont="1" applyBorder="1" applyAlignment="1">
      <alignment vertical="center"/>
    </xf>
    <xf numFmtId="218" fontId="48" fillId="0" borderId="0" xfId="0" applyNumberFormat="1" applyFont="1" applyAlignment="1">
      <alignment vertical="center"/>
    </xf>
    <xf numFmtId="0" fontId="2" fillId="0" borderId="0" xfId="64">
      <alignment vertical="center"/>
      <protection/>
    </xf>
    <xf numFmtId="218" fontId="21" fillId="0" borderId="0" xfId="0" applyNumberFormat="1" applyFont="1" applyAlignment="1">
      <alignment vertical="center"/>
    </xf>
    <xf numFmtId="197" fontId="21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vertical="center"/>
    </xf>
    <xf numFmtId="0" fontId="36" fillId="0" borderId="0" xfId="0" applyNumberFormat="1" applyFont="1" applyBorder="1" applyAlignment="1">
      <alignment vertical="center" wrapText="1"/>
    </xf>
    <xf numFmtId="0" fontId="36" fillId="0" borderId="12" xfId="0" applyNumberFormat="1" applyFont="1" applyBorder="1" applyAlignment="1">
      <alignment horizontal="left" vertical="center" wrapText="1"/>
    </xf>
    <xf numFmtId="201" fontId="21" fillId="0" borderId="0" xfId="0" applyNumberFormat="1" applyFont="1" applyAlignment="1">
      <alignment vertical="center"/>
    </xf>
    <xf numFmtId="0" fontId="15" fillId="20" borderId="12" xfId="72" applyFont="1" applyFill="1" applyBorder="1" applyAlignment="1" applyProtection="1">
      <alignment horizontal="center" vertical="center" wrapText="1"/>
      <protection/>
    </xf>
    <xf numFmtId="0" fontId="15" fillId="20" borderId="12" xfId="72" applyNumberFormat="1" applyFont="1" applyFill="1" applyBorder="1" applyAlignment="1" applyProtection="1">
      <alignment horizontal="center" vertical="center" wrapText="1"/>
      <protection/>
    </xf>
    <xf numFmtId="3" fontId="8" fillId="0" borderId="0" xfId="38" applyNumberFormat="1" applyFont="1" applyFill="1" applyBorder="1" applyAlignment="1">
      <alignment horizontal="center" vertical="center" wrapText="1"/>
      <protection/>
    </xf>
    <xf numFmtId="203" fontId="7" fillId="0" borderId="23" xfId="78" applyNumberFormat="1" applyFont="1" applyBorder="1" applyAlignment="1" applyProtection="1">
      <alignment horizontal="centerContinuous" vertical="center" wrapText="1"/>
      <protection/>
    </xf>
    <xf numFmtId="203" fontId="7" fillId="0" borderId="21" xfId="78" applyNumberFormat="1" applyFont="1" applyBorder="1" applyAlignment="1" applyProtection="1">
      <alignment horizontal="centerContinuous" vertical="center" wrapText="1"/>
      <protection/>
    </xf>
    <xf numFmtId="0" fontId="7" fillId="0" borderId="23" xfId="0" applyNumberFormat="1" applyFont="1" applyBorder="1" applyAlignment="1" applyProtection="1">
      <alignment horizontal="centerContinuous" vertical="center" wrapText="1"/>
      <protection/>
    </xf>
    <xf numFmtId="0" fontId="19" fillId="0" borderId="0" xfId="0" applyNumberFormat="1" applyFont="1" applyAlignment="1">
      <alignment vertical="center"/>
    </xf>
    <xf numFmtId="0" fontId="19" fillId="0" borderId="16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0" fontId="9" fillId="0" borderId="12" xfId="75" applyFont="1" applyBorder="1" applyAlignment="1" applyProtection="1">
      <alignment horizontal="center" vertical="center"/>
      <protection/>
    </xf>
    <xf numFmtId="197" fontId="35" fillId="0" borderId="12" xfId="75" applyNumberFormat="1" applyFont="1" applyBorder="1" applyAlignment="1" applyProtection="1">
      <alignment vertical="center"/>
      <protection/>
    </xf>
    <xf numFmtId="197" fontId="8" fillId="0" borderId="11" xfId="78" applyNumberFormat="1" applyFont="1" applyBorder="1" applyAlignment="1" applyProtection="1">
      <alignment vertical="center"/>
      <protection locked="0"/>
    </xf>
    <xf numFmtId="189" fontId="35" fillId="0" borderId="11" xfId="69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>
      <alignment vertical="center"/>
    </xf>
    <xf numFmtId="0" fontId="21" fillId="0" borderId="18" xfId="38" applyFont="1" applyFill="1" applyBorder="1" applyAlignment="1">
      <alignment horizontal="distributed" vertical="center"/>
      <protection/>
    </xf>
    <xf numFmtId="3" fontId="8" fillId="0" borderId="15" xfId="38" applyNumberFormat="1" applyFont="1" applyFill="1" applyBorder="1" applyAlignment="1">
      <alignment vertical="center"/>
      <protection/>
    </xf>
    <xf numFmtId="41" fontId="21" fillId="0" borderId="18" xfId="0" applyNumberFormat="1" applyFont="1" applyBorder="1" applyAlignment="1">
      <alignment vertical="center"/>
    </xf>
    <xf numFmtId="0" fontId="21" fillId="0" borderId="15" xfId="38" applyFont="1" applyFill="1" applyBorder="1" applyAlignment="1">
      <alignment horizontal="distributed" vertical="center"/>
      <protection/>
    </xf>
    <xf numFmtId="37" fontId="7" fillId="0" borderId="21" xfId="52" applyFont="1" applyBorder="1" applyAlignment="1" applyProtection="1">
      <alignment horizontal="center" vertical="center" wrapText="1"/>
      <protection/>
    </xf>
    <xf numFmtId="0" fontId="40" fillId="0" borderId="0" xfId="75" applyFont="1" applyBorder="1" applyAlignment="1" applyProtection="1">
      <alignment horizontal="center" vertical="center" wrapText="1"/>
      <protection/>
    </xf>
    <xf numFmtId="49" fontId="7" fillId="0" borderId="15" xfId="76" applyNumberFormat="1" applyFont="1" applyFill="1" applyBorder="1" applyAlignment="1">
      <alignment vertical="center" wrapText="1"/>
    </xf>
    <xf numFmtId="197" fontId="21" fillId="0" borderId="18" xfId="0" applyNumberFormat="1" applyFont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4" fillId="0" borderId="0" xfId="0" applyNumberFormat="1" applyFont="1" applyAlignment="1">
      <alignment vertical="center"/>
    </xf>
    <xf numFmtId="197" fontId="8" fillId="0" borderId="19" xfId="78" applyNumberFormat="1" applyFont="1" applyBorder="1" applyAlignment="1" applyProtection="1">
      <alignment vertical="center"/>
      <protection locked="0"/>
    </xf>
    <xf numFmtId="0" fontId="9" fillId="0" borderId="12" xfId="75" applyFont="1" applyBorder="1" applyAlignment="1" applyProtection="1">
      <alignment horizontal="center" vertical="center" wrapText="1"/>
      <protection/>
    </xf>
    <xf numFmtId="37" fontId="16" fillId="20" borderId="11" xfId="56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vertical="center"/>
    </xf>
    <xf numFmtId="0" fontId="21" fillId="0" borderId="12" xfId="0" applyNumberFormat="1" applyFont="1" applyBorder="1" applyAlignment="1">
      <alignment horizontal="left" vertical="center" indent="1"/>
    </xf>
    <xf numFmtId="197" fontId="21" fillId="0" borderId="0" xfId="0" applyNumberFormat="1" applyFont="1" applyAlignment="1">
      <alignment vertical="center"/>
    </xf>
    <xf numFmtId="197" fontId="21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vertical="center"/>
    </xf>
    <xf numFmtId="0" fontId="48" fillId="0" borderId="12" xfId="0" applyNumberFormat="1" applyFont="1" applyBorder="1" applyAlignment="1">
      <alignment horizontal="left" vertical="center" indent="1"/>
    </xf>
    <xf numFmtId="0" fontId="28" fillId="0" borderId="12" xfId="0" applyNumberFormat="1" applyFont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197" fontId="35" fillId="0" borderId="11" xfId="0" applyNumberFormat="1" applyFont="1" applyBorder="1" applyAlignment="1">
      <alignment vertical="center"/>
    </xf>
    <xf numFmtId="182" fontId="34" fillId="20" borderId="0" xfId="0" applyFont="1" applyFill="1" applyAlignment="1">
      <alignment horizontal="left" vertical="top"/>
    </xf>
    <xf numFmtId="49" fontId="7" fillId="0" borderId="0" xfId="76" applyNumberFormat="1" applyFont="1" applyFill="1" applyBorder="1" applyAlignment="1">
      <alignment vertical="center" wrapText="1"/>
    </xf>
    <xf numFmtId="197" fontId="4" fillId="20" borderId="0" xfId="77" applyNumberFormat="1" applyFont="1" applyFill="1" applyBorder="1" applyAlignment="1" applyProtection="1">
      <alignment horizontal="center" vertical="center" wrapText="1"/>
      <protection/>
    </xf>
    <xf numFmtId="197" fontId="43" fillId="2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Border="1" applyAlignment="1">
      <alignment horizontal="left" vertical="top" textRotation="180"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vertical="center" wrapText="1"/>
      <protection/>
    </xf>
    <xf numFmtId="0" fontId="4" fillId="0" borderId="0" xfId="55" applyFont="1" applyBorder="1" applyAlignment="1">
      <alignment horizontal="centerContinuous" vertical="center" wrapText="1"/>
      <protection/>
    </xf>
    <xf numFmtId="0" fontId="4" fillId="0" borderId="0" xfId="55" applyFont="1" applyBorder="1" applyAlignment="1">
      <alignment horizontal="centerContinuous" vertic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 vertical="center" textRotation="255"/>
      <protection/>
    </xf>
    <xf numFmtId="0" fontId="4" fillId="0" borderId="0" xfId="55" applyFont="1" applyBorder="1" applyAlignment="1">
      <alignment vertical="top" textRotation="180"/>
      <protection/>
    </xf>
    <xf numFmtId="0" fontId="4" fillId="0" borderId="0" xfId="55" applyFont="1" applyBorder="1" applyAlignment="1">
      <alignment horizontal="left" vertical="center" textRotation="180"/>
      <protection/>
    </xf>
    <xf numFmtId="0" fontId="4" fillId="0" borderId="0" xfId="55" applyFont="1" applyAlignment="1">
      <alignment horizontal="left" vertical="top" textRotation="180"/>
      <protection/>
    </xf>
    <xf numFmtId="0" fontId="55" fillId="0" borderId="0" xfId="0" applyNumberFormat="1" applyFont="1" applyBorder="1" applyAlignment="1">
      <alignment horizontal="left" vertical="center"/>
    </xf>
    <xf numFmtId="0" fontId="36" fillId="0" borderId="0" xfId="0" applyNumberFormat="1" applyFont="1" applyAlignment="1">
      <alignment vertical="center"/>
    </xf>
    <xf numFmtId="189" fontId="8" fillId="0" borderId="13" xfId="69" applyNumberFormat="1" applyFont="1" applyBorder="1" applyAlignment="1" applyProtection="1">
      <alignment horizontal="right" vertical="center"/>
      <protection/>
    </xf>
    <xf numFmtId="189" fontId="8" fillId="0" borderId="11" xfId="69" applyNumberFormat="1" applyFont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left" vertical="center"/>
    </xf>
    <xf numFmtId="198" fontId="25" fillId="0" borderId="0" xfId="0" applyNumberFormat="1" applyFont="1" applyBorder="1" applyAlignment="1">
      <alignment vertical="center"/>
    </xf>
    <xf numFmtId="0" fontId="25" fillId="0" borderId="12" xfId="0" applyNumberFormat="1" applyFont="1" applyBorder="1" applyAlignment="1">
      <alignment horizontal="center" vertical="center"/>
    </xf>
    <xf numFmtId="37" fontId="30" fillId="20" borderId="15" xfId="56" applyFont="1" applyFill="1" applyBorder="1" applyAlignment="1" applyProtection="1">
      <alignment horizontal="center" vertical="center" wrapText="1"/>
      <protection/>
    </xf>
    <xf numFmtId="37" fontId="30" fillId="20" borderId="18" xfId="56" applyFont="1" applyFill="1" applyBorder="1" applyAlignment="1" applyProtection="1">
      <alignment horizontal="center" vertical="center" wrapText="1"/>
      <protection/>
    </xf>
    <xf numFmtId="37" fontId="30" fillId="0" borderId="19" xfId="56" applyFont="1" applyFill="1" applyBorder="1" applyAlignment="1" applyProtection="1">
      <alignment horizontal="center" vertical="center" wrapText="1"/>
      <protection/>
    </xf>
    <xf numFmtId="37" fontId="30" fillId="20" borderId="19" xfId="56" applyFont="1" applyFill="1" applyBorder="1" applyAlignment="1" applyProtection="1">
      <alignment horizontal="center" vertical="center" wrapText="1"/>
      <protection/>
    </xf>
    <xf numFmtId="37" fontId="30" fillId="20" borderId="19" xfId="56" applyFont="1" applyFill="1" applyBorder="1" applyAlignment="1">
      <alignment horizontal="center" vertical="center" wrapText="1"/>
      <protection/>
    </xf>
    <xf numFmtId="0" fontId="7" fillId="20" borderId="12" xfId="77" applyFont="1" applyFill="1" applyBorder="1" applyAlignment="1" applyProtection="1">
      <alignment horizontal="left" vertical="center" wrapText="1"/>
      <protection/>
    </xf>
    <xf numFmtId="0" fontId="36" fillId="20" borderId="12" xfId="77" applyFont="1" applyFill="1" applyBorder="1" applyAlignment="1" applyProtection="1">
      <alignment horizontal="left" vertical="center" wrapText="1"/>
      <protection/>
    </xf>
    <xf numFmtId="0" fontId="34" fillId="0" borderId="22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distributed" vertical="center"/>
    </xf>
    <xf numFmtId="0" fontId="16" fillId="0" borderId="22" xfId="0" applyNumberFormat="1" applyFont="1" applyFill="1" applyBorder="1" applyAlignment="1">
      <alignment horizontal="distributed" vertical="center"/>
    </xf>
    <xf numFmtId="0" fontId="16" fillId="0" borderId="14" xfId="0" applyNumberFormat="1" applyFont="1" applyFill="1" applyBorder="1" applyAlignment="1">
      <alignment horizontal="distributed" vertical="center"/>
    </xf>
    <xf numFmtId="0" fontId="16" fillId="0" borderId="17" xfId="58" applyFont="1" applyBorder="1" applyAlignment="1">
      <alignment horizontal="center" vertical="center" wrapText="1"/>
      <protection/>
    </xf>
    <xf numFmtId="0" fontId="16" fillId="0" borderId="22" xfId="58" applyFont="1" applyBorder="1" applyAlignment="1">
      <alignment horizontal="center" vertical="center" wrapText="1"/>
      <protection/>
    </xf>
    <xf numFmtId="0" fontId="4" fillId="20" borderId="0" xfId="0" applyNumberFormat="1" applyFont="1" applyFill="1" applyAlignment="1">
      <alignment vertical="center"/>
    </xf>
    <xf numFmtId="0" fontId="18" fillId="20" borderId="0" xfId="0" applyNumberFormat="1" applyFont="1" applyFill="1" applyAlignment="1">
      <alignment vertical="center"/>
    </xf>
    <xf numFmtId="0" fontId="7" fillId="20" borderId="0" xfId="0" applyNumberFormat="1" applyFont="1" applyFill="1" applyAlignment="1">
      <alignment vertical="center"/>
    </xf>
    <xf numFmtId="0" fontId="9" fillId="20" borderId="0" xfId="0" applyNumberFormat="1" applyFont="1" applyFill="1" applyAlignment="1">
      <alignment horizontal="right" vertical="center"/>
    </xf>
    <xf numFmtId="0" fontId="7" fillId="20" borderId="16" xfId="0" applyNumberFormat="1" applyFont="1" applyFill="1" applyBorder="1" applyAlignment="1">
      <alignment horizontal="center" vertical="top"/>
    </xf>
    <xf numFmtId="0" fontId="7" fillId="20" borderId="17" xfId="0" applyNumberFormat="1" applyFont="1" applyFill="1" applyBorder="1" applyAlignment="1">
      <alignment horizontal="center" vertical="top"/>
    </xf>
    <xf numFmtId="0" fontId="7" fillId="20" borderId="0" xfId="0" applyNumberFormat="1" applyFont="1" applyFill="1" applyAlignment="1">
      <alignment horizontal="center" vertical="top"/>
    </xf>
    <xf numFmtId="0" fontId="7" fillId="20" borderId="12" xfId="0" applyNumberFormat="1" applyFont="1" applyFill="1" applyBorder="1" applyAlignment="1">
      <alignment horizontal="center" vertical="top"/>
    </xf>
    <xf numFmtId="0" fontId="7" fillId="20" borderId="0" xfId="0" applyNumberFormat="1" applyFont="1" applyFill="1" applyBorder="1" applyAlignment="1">
      <alignment horizontal="center" vertical="top"/>
    </xf>
    <xf numFmtId="0" fontId="7" fillId="20" borderId="22" xfId="0" applyNumberFormat="1" applyFont="1" applyFill="1" applyBorder="1" applyAlignment="1">
      <alignment horizontal="center" vertical="top" wrapText="1"/>
    </xf>
    <xf numFmtId="0" fontId="4" fillId="20" borderId="18" xfId="0" applyNumberFormat="1" applyFont="1" applyFill="1" applyBorder="1" applyAlignment="1">
      <alignment horizontal="center" wrapText="1"/>
    </xf>
    <xf numFmtId="0" fontId="4" fillId="20" borderId="15" xfId="0" applyNumberFormat="1" applyFont="1" applyFill="1" applyBorder="1" applyAlignment="1">
      <alignment horizontal="center" wrapText="1"/>
    </xf>
    <xf numFmtId="0" fontId="9" fillId="20" borderId="15" xfId="0" applyNumberFormat="1" applyFont="1" applyFill="1" applyBorder="1" applyAlignment="1">
      <alignment horizontal="center" wrapText="1"/>
    </xf>
    <xf numFmtId="0" fontId="9" fillId="20" borderId="20" xfId="0" applyNumberFormat="1" applyFont="1" applyFill="1" applyBorder="1" applyAlignment="1">
      <alignment horizontal="center" wrapText="1"/>
    </xf>
    <xf numFmtId="0" fontId="9" fillId="20" borderId="19" xfId="0" applyNumberFormat="1" applyFont="1" applyFill="1" applyBorder="1" applyAlignment="1">
      <alignment horizontal="center" wrapText="1"/>
    </xf>
    <xf numFmtId="0" fontId="4" fillId="20" borderId="0" xfId="0" applyNumberFormat="1" applyFont="1" applyFill="1" applyAlignment="1">
      <alignment horizontal="center"/>
    </xf>
    <xf numFmtId="0" fontId="8" fillId="20" borderId="0" xfId="0" applyNumberFormat="1" applyFont="1" applyFill="1" applyBorder="1" applyAlignment="1">
      <alignment horizontal="left" vertical="center"/>
    </xf>
    <xf numFmtId="0" fontId="8" fillId="20" borderId="12" xfId="0" applyNumberFormat="1" applyFont="1" applyFill="1" applyBorder="1" applyAlignment="1">
      <alignment horizontal="center" vertical="center"/>
    </xf>
    <xf numFmtId="0" fontId="8" fillId="20" borderId="0" xfId="0" applyNumberFormat="1" applyFont="1" applyFill="1" applyAlignment="1">
      <alignment vertical="center"/>
    </xf>
    <xf numFmtId="0" fontId="35" fillId="20" borderId="0" xfId="0" applyNumberFormat="1" applyFont="1" applyFill="1" applyBorder="1" applyAlignment="1">
      <alignment horizontal="left" vertical="center"/>
    </xf>
    <xf numFmtId="0" fontId="35" fillId="20" borderId="12" xfId="0" applyNumberFormat="1" applyFont="1" applyFill="1" applyBorder="1" applyAlignment="1">
      <alignment horizontal="center" vertical="center"/>
    </xf>
    <xf numFmtId="0" fontId="35" fillId="20" borderId="0" xfId="0" applyNumberFormat="1" applyFont="1" applyFill="1" applyAlignment="1">
      <alignment vertical="center"/>
    </xf>
    <xf numFmtId="0" fontId="16" fillId="20" borderId="16" xfId="0" applyNumberFormat="1" applyFont="1" applyFill="1" applyBorder="1" applyAlignment="1">
      <alignment vertical="center"/>
    </xf>
    <xf numFmtId="0" fontId="7" fillId="20" borderId="16" xfId="0" applyNumberFormat="1" applyFont="1" applyFill="1" applyBorder="1" applyAlignment="1">
      <alignment vertical="center"/>
    </xf>
    <xf numFmtId="0" fontId="4" fillId="20" borderId="16" xfId="0" applyNumberFormat="1" applyFont="1" applyFill="1" applyBorder="1" applyAlignment="1">
      <alignment vertical="center"/>
    </xf>
    <xf numFmtId="0" fontId="9" fillId="20" borderId="16" xfId="0" applyNumberFormat="1" applyFont="1" applyFill="1" applyBorder="1" applyAlignment="1">
      <alignment vertical="center"/>
    </xf>
    <xf numFmtId="0" fontId="9" fillId="20" borderId="0" xfId="0" applyNumberFormat="1" applyFont="1" applyFill="1" applyAlignment="1">
      <alignment vertical="center"/>
    </xf>
    <xf numFmtId="0" fontId="9" fillId="20" borderId="0" xfId="0" applyNumberFormat="1" applyFont="1" applyFill="1" applyAlignment="1">
      <alignment horizontal="center" wrapText="1"/>
    </xf>
    <xf numFmtId="0" fontId="8" fillId="20" borderId="12" xfId="0" applyNumberFormat="1" applyFont="1" applyFill="1" applyBorder="1" applyAlignment="1">
      <alignment horizontal="left" vertical="center"/>
    </xf>
    <xf numFmtId="0" fontId="35" fillId="20" borderId="12" xfId="0" applyNumberFormat="1" applyFont="1" applyFill="1" applyBorder="1" applyAlignment="1">
      <alignment horizontal="left" vertical="center"/>
    </xf>
    <xf numFmtId="0" fontId="50" fillId="20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19" fillId="0" borderId="16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top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top"/>
    </xf>
    <xf numFmtId="0" fontId="19" fillId="0" borderId="22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78" fillId="0" borderId="22" xfId="0" applyNumberFormat="1" applyFont="1" applyBorder="1" applyAlignment="1">
      <alignment horizontal="center" vertical="center"/>
    </xf>
    <xf numFmtId="0" fontId="78" fillId="0" borderId="17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78" fillId="0" borderId="20" xfId="0" applyNumberFormat="1" applyFont="1" applyBorder="1" applyAlignment="1">
      <alignment horizontal="center" vertical="center"/>
    </xf>
    <xf numFmtId="0" fontId="78" fillId="0" borderId="15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14" fillId="0" borderId="12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79" fillId="0" borderId="22" xfId="0" applyNumberFormat="1" applyFont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 vertical="top"/>
    </xf>
    <xf numFmtId="0" fontId="60" fillId="0" borderId="13" xfId="0" applyNumberFormat="1" applyFont="1" applyBorder="1" applyAlignment="1">
      <alignment horizontal="center"/>
    </xf>
    <xf numFmtId="0" fontId="79" fillId="0" borderId="13" xfId="0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60" fillId="0" borderId="20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vertical="center"/>
    </xf>
    <xf numFmtId="0" fontId="28" fillId="0" borderId="17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197" fontId="21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horizontal="left" vertical="center"/>
    </xf>
    <xf numFmtId="0" fontId="58" fillId="0" borderId="12" xfId="0" applyNumberFormat="1" applyFont="1" applyBorder="1" applyAlignment="1">
      <alignment horizontal="center" vertical="center"/>
    </xf>
    <xf numFmtId="0" fontId="77" fillId="0" borderId="17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vertical="center"/>
    </xf>
    <xf numFmtId="0" fontId="28" fillId="0" borderId="18" xfId="0" applyNumberFormat="1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left" vertical="center" indent="1"/>
    </xf>
    <xf numFmtId="0" fontId="28" fillId="0" borderId="18" xfId="0" applyNumberFormat="1" applyFont="1" applyBorder="1" applyAlignment="1">
      <alignment horizontal="left" vertical="center" indent="1"/>
    </xf>
    <xf numFmtId="0" fontId="28" fillId="0" borderId="18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22" xfId="0" applyNumberFormat="1" applyFont="1" applyBorder="1" applyAlignment="1">
      <alignment horizontal="center" vertical="top"/>
    </xf>
    <xf numFmtId="0" fontId="25" fillId="0" borderId="22" xfId="0" applyNumberFormat="1" applyFont="1" applyBorder="1" applyAlignment="1">
      <alignment vertical="top"/>
    </xf>
    <xf numFmtId="0" fontId="25" fillId="0" borderId="22" xfId="0" applyNumberFormat="1" applyFont="1" applyBorder="1" applyAlignment="1">
      <alignment horizontal="center" vertical="top" wrapText="1"/>
    </xf>
    <xf numFmtId="0" fontId="28" fillId="0" borderId="0" xfId="0" applyNumberFormat="1" applyFont="1" applyAlignment="1">
      <alignment/>
    </xf>
    <xf numFmtId="0" fontId="24" fillId="0" borderId="20" xfId="0" applyNumberFormat="1" applyFont="1" applyFill="1" applyBorder="1" applyAlignment="1">
      <alignment horizontal="center" wrapText="1"/>
    </xf>
    <xf numFmtId="0" fontId="24" fillId="0" borderId="20" xfId="0" applyNumberFormat="1" applyFont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0" fontId="24" fillId="0" borderId="18" xfId="0" applyNumberFormat="1" applyFont="1" applyBorder="1" applyAlignment="1">
      <alignment horizontal="center"/>
    </xf>
    <xf numFmtId="0" fontId="24" fillId="0" borderId="19" xfId="0" applyNumberFormat="1" applyFont="1" applyFill="1" applyBorder="1" applyAlignment="1">
      <alignment horizontal="center" wrapText="1"/>
    </xf>
    <xf numFmtId="0" fontId="28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Alignment="1">
      <alignment vertical="center" wrapText="1"/>
    </xf>
    <xf numFmtId="0" fontId="55" fillId="0" borderId="0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left" vertical="center" indent="1"/>
    </xf>
    <xf numFmtId="0" fontId="28" fillId="0" borderId="0" xfId="0" applyNumberFormat="1" applyFont="1" applyAlignment="1">
      <alignment vertical="center" wrapText="1"/>
    </xf>
    <xf numFmtId="0" fontId="36" fillId="0" borderId="0" xfId="0" applyNumberFormat="1" applyFont="1" applyBorder="1" applyAlignment="1">
      <alignment horizontal="left" vertical="center"/>
    </xf>
    <xf numFmtId="197" fontId="35" fillId="0" borderId="0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78" fillId="0" borderId="14" xfId="0" applyNumberFormat="1" applyFont="1" applyBorder="1" applyAlignment="1">
      <alignment horizontal="center" vertical="center"/>
    </xf>
    <xf numFmtId="0" fontId="78" fillId="0" borderId="19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195" fontId="36" fillId="0" borderId="0" xfId="0" applyNumberFormat="1" applyFont="1" applyBorder="1" applyAlignment="1">
      <alignment horizontal="left" vertical="center"/>
    </xf>
    <xf numFmtId="3" fontId="36" fillId="0" borderId="12" xfId="0" applyNumberFormat="1" applyFont="1" applyBorder="1" applyAlignment="1">
      <alignment vertical="center"/>
    </xf>
    <xf numFmtId="195" fontId="36" fillId="0" borderId="0" xfId="0" applyNumberFormat="1" applyFont="1" applyAlignment="1">
      <alignment vertical="center"/>
    </xf>
    <xf numFmtId="195" fontId="36" fillId="0" borderId="12" xfId="0" applyNumberFormat="1" applyFont="1" applyBorder="1" applyAlignment="1">
      <alignment horizontal="left" vertical="center"/>
    </xf>
    <xf numFmtId="201" fontId="48" fillId="0" borderId="0" xfId="0" applyNumberFormat="1" applyFont="1" applyAlignment="1">
      <alignment vertical="center"/>
    </xf>
    <xf numFmtId="197" fontId="48" fillId="0" borderId="0" xfId="37" applyNumberFormat="1" applyFont="1">
      <alignment vertical="center"/>
      <protection/>
    </xf>
    <xf numFmtId="197" fontId="48" fillId="0" borderId="0" xfId="38" applyNumberFormat="1" applyFont="1" applyBorder="1" applyAlignment="1">
      <alignment vertical="center"/>
      <protection/>
    </xf>
    <xf numFmtId="198" fontId="48" fillId="0" borderId="0" xfId="38" applyNumberFormat="1" applyFont="1" applyBorder="1" applyAlignment="1">
      <alignment vertical="center"/>
      <protection/>
    </xf>
    <xf numFmtId="0" fontId="7" fillId="0" borderId="0" xfId="77" applyFont="1">
      <alignment/>
      <protection/>
    </xf>
    <xf numFmtId="0" fontId="7" fillId="0" borderId="0" xfId="77" applyFont="1" applyBorder="1">
      <alignment/>
      <protection/>
    </xf>
    <xf numFmtId="0" fontId="16" fillId="0" borderId="16" xfId="77" applyFont="1" applyBorder="1">
      <alignment/>
      <protection/>
    </xf>
    <xf numFmtId="195" fontId="16" fillId="0" borderId="16" xfId="0" applyNumberFormat="1" applyFont="1" applyBorder="1" applyAlignment="1">
      <alignment vertical="center"/>
    </xf>
    <xf numFmtId="195" fontId="16" fillId="0" borderId="0" xfId="0" applyNumberFormat="1" applyFont="1" applyBorder="1" applyAlignment="1">
      <alignment vertical="center"/>
    </xf>
    <xf numFmtId="0" fontId="35" fillId="0" borderId="12" xfId="72" applyFont="1" applyBorder="1" applyAlignment="1" applyProtection="1">
      <alignment horizontal="center" vertical="center" wrapText="1"/>
      <protection/>
    </xf>
    <xf numFmtId="193" fontId="4" fillId="0" borderId="0" xfId="78" applyNumberFormat="1" applyFont="1" applyAlignment="1">
      <alignment vertical="center"/>
    </xf>
    <xf numFmtId="193" fontId="4" fillId="0" borderId="0" xfId="78" applyNumberFormat="1" applyFont="1" applyAlignment="1">
      <alignment horizontal="right" vertical="center"/>
    </xf>
    <xf numFmtId="193" fontId="43" fillId="0" borderId="0" xfId="78" applyNumberFormat="1" applyFont="1" applyAlignment="1">
      <alignment vertical="center"/>
    </xf>
    <xf numFmtId="193" fontId="43" fillId="0" borderId="0" xfId="78" applyNumberFormat="1" applyFont="1" applyAlignment="1">
      <alignment horizontal="right" vertical="center"/>
    </xf>
    <xf numFmtId="195" fontId="16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left"/>
    </xf>
    <xf numFmtId="182" fontId="16" fillId="0" borderId="16" xfId="0" applyFont="1" applyBorder="1" applyAlignment="1">
      <alignment/>
    </xf>
    <xf numFmtId="0" fontId="25" fillId="0" borderId="29" xfId="0" applyNumberFormat="1" applyFont="1" applyBorder="1" applyAlignment="1">
      <alignment vertical="center"/>
    </xf>
    <xf numFmtId="0" fontId="55" fillId="0" borderId="0" xfId="0" applyNumberFormat="1" applyFont="1" applyAlignment="1">
      <alignment vertical="center"/>
    </xf>
    <xf numFmtId="0" fontId="3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197" fontId="35" fillId="20" borderId="0" xfId="0" applyNumberFormat="1" applyFont="1" applyFill="1" applyBorder="1" applyAlignment="1">
      <alignment vertical="center"/>
    </xf>
    <xf numFmtId="197" fontId="35" fillId="20" borderId="0" xfId="0" applyNumberFormat="1" applyFont="1" applyFill="1" applyBorder="1" applyAlignment="1">
      <alignment horizontal="right" vertical="center"/>
    </xf>
    <xf numFmtId="203" fontId="15" fillId="0" borderId="22" xfId="78" applyNumberFormat="1" applyFont="1" applyBorder="1" applyAlignment="1" applyProtection="1">
      <alignment horizontal="center" vertical="center" wrapText="1"/>
      <protection/>
    </xf>
    <xf numFmtId="0" fontId="16" fillId="0" borderId="16" xfId="38" applyNumberFormat="1" applyFont="1" applyFill="1" applyBorder="1" applyAlignment="1">
      <alignment vertical="center"/>
      <protection/>
    </xf>
    <xf numFmtId="0" fontId="16" fillId="0" borderId="0" xfId="38" applyNumberFormat="1" applyFont="1">
      <alignment/>
      <protection/>
    </xf>
    <xf numFmtId="0" fontId="16" fillId="0" borderId="0" xfId="38" applyNumberFormat="1" applyFont="1" applyFill="1">
      <alignment/>
      <protection/>
    </xf>
    <xf numFmtId="0" fontId="16" fillId="0" borderId="0" xfId="38" applyNumberFormat="1" applyFont="1" applyFill="1" applyBorder="1">
      <alignment/>
      <protection/>
    </xf>
    <xf numFmtId="0" fontId="16" fillId="0" borderId="0" xfId="38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Border="1" applyAlignment="1">
      <alignment horizontal="right"/>
    </xf>
    <xf numFmtId="0" fontId="7" fillId="0" borderId="0" xfId="38" applyNumberFormat="1" applyFont="1" applyFill="1" applyBorder="1">
      <alignment/>
      <protection/>
    </xf>
    <xf numFmtId="0" fontId="25" fillId="0" borderId="16" xfId="38" applyFont="1" applyFill="1" applyBorder="1" applyAlignment="1">
      <alignment vertical="center"/>
      <protection/>
    </xf>
    <xf numFmtId="0" fontId="7" fillId="0" borderId="0" xfId="38" applyFont="1" applyFill="1">
      <alignment/>
      <protection/>
    </xf>
    <xf numFmtId="0" fontId="16" fillId="0" borderId="16" xfId="38" applyFont="1" applyFill="1" applyBorder="1" applyAlignment="1">
      <alignment vertical="center"/>
      <protection/>
    </xf>
    <xf numFmtId="193" fontId="21" fillId="0" borderId="0" xfId="78" applyNumberFormat="1" applyFont="1" applyBorder="1" applyAlignment="1">
      <alignment horizontal="center" vertical="center"/>
    </xf>
    <xf numFmtId="0" fontId="12" fillId="0" borderId="0" xfId="53" applyFont="1">
      <alignment/>
      <protection/>
    </xf>
    <xf numFmtId="182" fontId="7" fillId="0" borderId="0" xfId="41" applyFont="1" applyAlignment="1">
      <alignment horizontal="left" vertical="top"/>
      <protection/>
    </xf>
    <xf numFmtId="182" fontId="4" fillId="0" borderId="0" xfId="41" applyFont="1" applyAlignment="1">
      <alignment vertical="top" textRotation="180"/>
      <protection/>
    </xf>
    <xf numFmtId="0" fontId="4" fillId="0" borderId="0" xfId="54" applyFont="1" applyBorder="1" applyAlignment="1">
      <alignment vertical="top" textRotation="180"/>
      <protection/>
    </xf>
    <xf numFmtId="0" fontId="4" fillId="0" borderId="0" xfId="54" applyFont="1" applyBorder="1" applyAlignment="1">
      <alignment horizontal="left" vertical="center" textRotation="180"/>
      <protection/>
    </xf>
    <xf numFmtId="182" fontId="4" fillId="0" borderId="0" xfId="41" applyFont="1" applyAlignment="1">
      <alignment horizontal="left" vertical="top" textRotation="180"/>
      <protection/>
    </xf>
    <xf numFmtId="0" fontId="4" fillId="0" borderId="0" xfId="54" applyFont="1" applyBorder="1" applyAlignment="1">
      <alignment horizontal="left" vertical="top" textRotation="180"/>
      <protection/>
    </xf>
    <xf numFmtId="0" fontId="4" fillId="0" borderId="0" xfId="54" applyFont="1" applyAlignment="1">
      <alignment horizontal="left" vertical="top" textRotation="180"/>
      <protection/>
    </xf>
    <xf numFmtId="182" fontId="9" fillId="0" borderId="0" xfId="41" applyFont="1" applyAlignment="1">
      <alignment horizontal="left" vertical="top"/>
      <protection/>
    </xf>
    <xf numFmtId="0" fontId="16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Font="1">
      <alignment/>
      <protection/>
    </xf>
    <xf numFmtId="0" fontId="4" fillId="0" borderId="30" xfId="53" applyFont="1" applyBorder="1">
      <alignment/>
      <protection/>
    </xf>
    <xf numFmtId="0" fontId="28" fillId="0" borderId="18" xfId="0" applyNumberFormat="1" applyFont="1" applyBorder="1" applyAlignment="1">
      <alignment vertical="center"/>
    </xf>
    <xf numFmtId="37" fontId="7" fillId="0" borderId="18" xfId="52" applyFont="1" applyBorder="1" applyAlignment="1" applyProtection="1">
      <alignment vertical="center"/>
      <protection/>
    </xf>
    <xf numFmtId="0" fontId="7" fillId="0" borderId="24" xfId="77" applyFont="1" applyBorder="1" applyAlignment="1" applyProtection="1">
      <alignment horizontal="centerContinuous" vertical="center"/>
      <protection/>
    </xf>
    <xf numFmtId="2" fontId="7" fillId="0" borderId="0" xfId="57" applyFont="1" applyAlignment="1">
      <alignment horizontal="left"/>
      <protection/>
    </xf>
    <xf numFmtId="0" fontId="55" fillId="0" borderId="18" xfId="0" applyNumberFormat="1" applyFont="1" applyBorder="1" applyAlignment="1">
      <alignment vertical="center"/>
    </xf>
    <xf numFmtId="0" fontId="48" fillId="0" borderId="15" xfId="0" applyNumberFormat="1" applyFont="1" applyBorder="1" applyAlignment="1">
      <alignment horizontal="center" vertical="center"/>
    </xf>
    <xf numFmtId="198" fontId="21" fillId="0" borderId="18" xfId="0" applyNumberFormat="1" applyFont="1" applyBorder="1" applyAlignment="1">
      <alignment vertical="center"/>
    </xf>
    <xf numFmtId="198" fontId="55" fillId="0" borderId="18" xfId="0" applyNumberFormat="1" applyFont="1" applyBorder="1" applyAlignment="1">
      <alignment vertical="center"/>
    </xf>
    <xf numFmtId="0" fontId="40" fillId="0" borderId="12" xfId="0" applyNumberFormat="1" applyFont="1" applyBorder="1" applyAlignment="1" applyProtection="1">
      <alignment horizontal="center" vertical="center"/>
      <protection/>
    </xf>
    <xf numFmtId="198" fontId="55" fillId="0" borderId="0" xfId="0" applyNumberFormat="1" applyFont="1" applyBorder="1" applyAlignment="1">
      <alignment vertical="center"/>
    </xf>
    <xf numFmtId="197" fontId="21" fillId="0" borderId="0" xfId="38" applyNumberFormat="1" applyFont="1" applyBorder="1" applyAlignment="1">
      <alignment vertical="center"/>
      <protection/>
    </xf>
    <xf numFmtId="198" fontId="21" fillId="0" borderId="0" xfId="38" applyNumberFormat="1" applyFont="1" applyBorder="1" applyAlignment="1">
      <alignment vertical="center"/>
      <protection/>
    </xf>
    <xf numFmtId="0" fontId="7" fillId="0" borderId="0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4" fillId="20" borderId="15" xfId="0" applyNumberFormat="1" applyFont="1" applyFill="1" applyBorder="1" applyAlignment="1">
      <alignment vertical="center"/>
    </xf>
    <xf numFmtId="195" fontId="9" fillId="34" borderId="11" xfId="41" applyNumberFormat="1" applyFont="1" applyFill="1" applyBorder="1" applyAlignment="1">
      <alignment horizontal="center" wrapText="1"/>
      <protection/>
    </xf>
    <xf numFmtId="0" fontId="7" fillId="34" borderId="22" xfId="0" applyNumberFormat="1" applyFont="1" applyFill="1" applyBorder="1" applyAlignment="1">
      <alignment horizontal="center" vertical="top"/>
    </xf>
    <xf numFmtId="0" fontId="16" fillId="34" borderId="22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center" vertical="top" wrapText="1"/>
    </xf>
    <xf numFmtId="0" fontId="125" fillId="34" borderId="22" xfId="0" applyNumberFormat="1" applyFont="1" applyFill="1" applyBorder="1" applyAlignment="1">
      <alignment horizontal="center" vertical="top" wrapText="1"/>
    </xf>
    <xf numFmtId="0" fontId="7" fillId="34" borderId="14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8" xfId="61" applyFont="1" applyBorder="1" applyAlignment="1">
      <alignment horizontal="right" vertical="center"/>
      <protection/>
    </xf>
    <xf numFmtId="0" fontId="16" fillId="0" borderId="0" xfId="61" applyFo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16" fillId="0" borderId="17" xfId="61" applyFont="1" applyBorder="1" applyAlignment="1">
      <alignment horizontal="center" vertical="top" wrapText="1"/>
      <protection/>
    </xf>
    <xf numFmtId="0" fontId="16" fillId="0" borderId="14" xfId="61" applyFont="1" applyBorder="1" applyAlignment="1">
      <alignment horizontal="center" vertical="top" wrapText="1"/>
      <protection/>
    </xf>
    <xf numFmtId="0" fontId="7" fillId="0" borderId="0" xfId="61" applyFont="1" applyAlignment="1">
      <alignment horizontal="center" vertical="top" wrapText="1"/>
      <protection/>
    </xf>
    <xf numFmtId="0" fontId="9" fillId="0" borderId="0" xfId="61" applyFont="1" applyAlignment="1">
      <alignment horizontal="center" wrapText="1"/>
      <protection/>
    </xf>
    <xf numFmtId="0" fontId="9" fillId="0" borderId="11" xfId="61" applyFont="1" applyBorder="1" applyAlignment="1">
      <alignment horizontal="center" wrapText="1"/>
      <protection/>
    </xf>
    <xf numFmtId="0" fontId="9" fillId="0" borderId="0" xfId="61" applyFont="1" applyBorder="1" applyAlignment="1">
      <alignment horizontal="center" wrapText="1"/>
      <protection/>
    </xf>
    <xf numFmtId="0" fontId="9" fillId="0" borderId="19" xfId="61" applyFont="1" applyBorder="1" applyAlignment="1">
      <alignment horizontal="center" wrapText="1"/>
      <protection/>
    </xf>
    <xf numFmtId="0" fontId="9" fillId="0" borderId="15" xfId="61" applyFont="1" applyBorder="1" applyAlignment="1">
      <alignment horizontal="center" wrapText="1"/>
      <protection/>
    </xf>
    <xf numFmtId="0" fontId="9" fillId="0" borderId="18" xfId="61" applyFont="1" applyBorder="1" applyAlignment="1">
      <alignment horizontal="center" wrapText="1"/>
      <protection/>
    </xf>
    <xf numFmtId="0" fontId="16" fillId="0" borderId="22" xfId="61" applyFont="1" applyBorder="1" applyAlignment="1">
      <alignment horizontal="center" vertical="top" wrapText="1"/>
      <protection/>
    </xf>
    <xf numFmtId="0" fontId="9" fillId="0" borderId="20" xfId="61" applyFont="1" applyBorder="1" applyAlignment="1">
      <alignment horizontal="center" wrapText="1"/>
      <protection/>
    </xf>
    <xf numFmtId="0" fontId="4" fillId="0" borderId="0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left" vertical="center"/>
      <protection/>
    </xf>
    <xf numFmtId="0" fontId="35" fillId="0" borderId="12" xfId="61" applyFont="1" applyBorder="1" applyAlignment="1">
      <alignment horizontal="left" vertical="center" indent="1"/>
      <protection/>
    </xf>
    <xf numFmtId="197" fontId="20" fillId="0" borderId="0" xfId="61" applyNumberFormat="1" applyFont="1" applyBorder="1">
      <alignment vertical="center"/>
      <protection/>
    </xf>
    <xf numFmtId="197" fontId="84" fillId="0" borderId="0" xfId="61" applyNumberFormat="1" applyFont="1" applyBorder="1">
      <alignment vertical="center"/>
      <protection/>
    </xf>
    <xf numFmtId="197" fontId="84" fillId="0" borderId="0" xfId="61" applyNumberFormat="1" applyFont="1">
      <alignment vertical="center"/>
      <protection/>
    </xf>
    <xf numFmtId="0" fontId="35" fillId="0" borderId="0" xfId="61" applyFont="1">
      <alignment vertical="center"/>
      <protection/>
    </xf>
    <xf numFmtId="0" fontId="8" fillId="0" borderId="0" xfId="61" applyFont="1" applyAlignment="1">
      <alignment horizontal="left" vertical="center" indent="2"/>
      <protection/>
    </xf>
    <xf numFmtId="0" fontId="8" fillId="0" borderId="12" xfId="61" applyFont="1" applyBorder="1" applyAlignment="1">
      <alignment horizontal="left" vertical="center" indent="2"/>
      <protection/>
    </xf>
    <xf numFmtId="197" fontId="20" fillId="0" borderId="0" xfId="61" applyNumberFormat="1" applyFont="1" applyBorder="1" applyAlignment="1">
      <alignment vertical="center" wrapText="1"/>
      <protection/>
    </xf>
    <xf numFmtId="197" fontId="20" fillId="0" borderId="0" xfId="61" applyNumberFormat="1" applyFont="1">
      <alignment vertical="center"/>
      <protection/>
    </xf>
    <xf numFmtId="0" fontId="8" fillId="0" borderId="0" xfId="61" applyFont="1">
      <alignment vertical="center"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6" fillId="0" borderId="15" xfId="61" applyFont="1" applyBorder="1" applyAlignment="1">
      <alignment horizontal="center" vertical="center" wrapText="1"/>
      <protection/>
    </xf>
    <xf numFmtId="197" fontId="20" fillId="0" borderId="12" xfId="61" applyNumberFormat="1" applyFont="1" applyBorder="1">
      <alignment vertical="center"/>
      <protection/>
    </xf>
    <xf numFmtId="197" fontId="8" fillId="0" borderId="0" xfId="61" applyNumberFormat="1" applyFont="1" applyAlignment="1">
      <alignment horizontal="right" vertical="center"/>
      <protection/>
    </xf>
    <xf numFmtId="0" fontId="15" fillId="0" borderId="0" xfId="61" applyFont="1" applyAlignment="1">
      <alignment horizontal="left" vertical="center"/>
      <protection/>
    </xf>
    <xf numFmtId="0" fontId="15" fillId="0" borderId="18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 indent="1"/>
      <protection/>
    </xf>
    <xf numFmtId="197" fontId="20" fillId="0" borderId="18" xfId="61" applyNumberFormat="1" applyFont="1" applyBorder="1">
      <alignment vertical="center"/>
      <protection/>
    </xf>
    <xf numFmtId="197" fontId="20" fillId="0" borderId="15" xfId="61" applyNumberFormat="1" applyFont="1" applyBorder="1">
      <alignment vertical="center"/>
      <protection/>
    </xf>
    <xf numFmtId="0" fontId="15" fillId="0" borderId="19" xfId="61" applyFont="1" applyBorder="1" applyAlignment="1">
      <alignment horizontal="left" vertical="center"/>
      <protection/>
    </xf>
    <xf numFmtId="197" fontId="8" fillId="0" borderId="18" xfId="61" applyNumberFormat="1" applyFont="1" applyBorder="1" applyAlignment="1">
      <alignment horizontal="right" vertical="center"/>
      <protection/>
    </xf>
    <xf numFmtId="0" fontId="8" fillId="0" borderId="18" xfId="61" applyFont="1" applyBorder="1">
      <alignment vertical="center"/>
      <protection/>
    </xf>
    <xf numFmtId="0" fontId="8" fillId="0" borderId="0" xfId="61" applyFont="1" applyBorder="1" applyAlignment="1">
      <alignment horizontal="left" vertical="center" indent="1"/>
      <protection/>
    </xf>
    <xf numFmtId="0" fontId="16" fillId="0" borderId="14" xfId="61" applyFont="1" applyFill="1" applyBorder="1" applyAlignment="1">
      <alignment horizontal="center" vertical="top" wrapText="1"/>
      <protection/>
    </xf>
    <xf numFmtId="0" fontId="9" fillId="0" borderId="19" xfId="61" applyFont="1" applyFill="1" applyBorder="1" applyAlignment="1">
      <alignment horizontal="center" wrapText="1"/>
      <protection/>
    </xf>
    <xf numFmtId="0" fontId="16" fillId="0" borderId="0" xfId="61" applyFont="1" applyBorder="1" applyAlignment="1">
      <alignment horizontal="left" vertical="center" indent="1"/>
      <protection/>
    </xf>
    <xf numFmtId="4" fontId="7" fillId="0" borderId="0" xfId="37" applyNumberFormat="1" applyFont="1" applyFill="1" applyBorder="1" applyAlignment="1">
      <alignment horizontal="left" vertical="center" indent="2"/>
      <protection/>
    </xf>
    <xf numFmtId="0" fontId="9" fillId="0" borderId="16" xfId="61" applyFont="1" applyBorder="1" applyAlignment="1">
      <alignment horizontal="center" wrapText="1"/>
      <protection/>
    </xf>
    <xf numFmtId="0" fontId="9" fillId="0" borderId="0" xfId="61" applyFont="1" applyFill="1" applyBorder="1" applyAlignment="1">
      <alignment horizontal="center" wrapText="1"/>
      <protection/>
    </xf>
    <xf numFmtId="197" fontId="20" fillId="0" borderId="17" xfId="61" applyNumberFormat="1" applyFont="1" applyBorder="1">
      <alignment vertical="center"/>
      <protection/>
    </xf>
    <xf numFmtId="0" fontId="16" fillId="0" borderId="18" xfId="61" applyFont="1" applyBorder="1" applyAlignment="1">
      <alignment horizontal="left" vertical="center" indent="1"/>
      <protection/>
    </xf>
    <xf numFmtId="4" fontId="7" fillId="0" borderId="18" xfId="37" applyNumberFormat="1" applyFont="1" applyFill="1" applyBorder="1" applyAlignment="1">
      <alignment horizontal="left" vertical="center" indent="2"/>
      <protection/>
    </xf>
    <xf numFmtId="0" fontId="9" fillId="0" borderId="18" xfId="61" applyFont="1" applyFill="1" applyBorder="1" applyAlignment="1">
      <alignment horizontal="center" wrapText="1"/>
      <protection/>
    </xf>
    <xf numFmtId="0" fontId="9" fillId="0" borderId="0" xfId="61" applyFont="1">
      <alignment vertical="center"/>
      <protection/>
    </xf>
    <xf numFmtId="0" fontId="126" fillId="0" borderId="0" xfId="0" applyNumberFormat="1" applyFont="1" applyAlignment="1">
      <alignment vertical="center"/>
    </xf>
    <xf numFmtId="0" fontId="127" fillId="0" borderId="0" xfId="0" applyNumberFormat="1" applyFont="1" applyAlignment="1">
      <alignment vertical="center"/>
    </xf>
    <xf numFmtId="0" fontId="128" fillId="0" borderId="0" xfId="0" applyNumberFormat="1" applyFont="1" applyAlignment="1">
      <alignment horizontal="left" vertical="center"/>
    </xf>
    <xf numFmtId="0" fontId="128" fillId="0" borderId="0" xfId="0" applyNumberFormat="1" applyFont="1" applyAlignment="1">
      <alignment vertical="center"/>
    </xf>
    <xf numFmtId="0" fontId="129" fillId="0" borderId="0" xfId="0" applyNumberFormat="1" applyFont="1" applyAlignment="1">
      <alignment horizontal="right" vertical="center"/>
    </xf>
    <xf numFmtId="0" fontId="128" fillId="0" borderId="0" xfId="0" applyNumberFormat="1" applyFont="1" applyAlignment="1">
      <alignment horizontal="center" vertical="top"/>
    </xf>
    <xf numFmtId="0" fontId="128" fillId="0" borderId="17" xfId="0" applyNumberFormat="1" applyFont="1" applyBorder="1" applyAlignment="1">
      <alignment horizontal="center" vertical="top"/>
    </xf>
    <xf numFmtId="0" fontId="129" fillId="0" borderId="12" xfId="0" applyNumberFormat="1" applyFont="1" applyBorder="1" applyAlignment="1">
      <alignment horizontal="center"/>
    </xf>
    <xf numFmtId="0" fontId="129" fillId="0" borderId="0" xfId="0" applyNumberFormat="1" applyFont="1" applyAlignment="1">
      <alignment horizontal="center"/>
    </xf>
    <xf numFmtId="0" fontId="128" fillId="0" borderId="12" xfId="0" applyNumberFormat="1" applyFont="1" applyBorder="1" applyAlignment="1">
      <alignment horizontal="center" vertical="top"/>
    </xf>
    <xf numFmtId="0" fontId="128" fillId="0" borderId="22" xfId="0" applyNumberFormat="1" applyFont="1" applyBorder="1" applyAlignment="1">
      <alignment horizontal="center" vertical="top"/>
    </xf>
    <xf numFmtId="0" fontId="128" fillId="0" borderId="14" xfId="0" applyNumberFormat="1" applyFont="1" applyBorder="1" applyAlignment="1">
      <alignment horizontal="center" vertical="top"/>
    </xf>
    <xf numFmtId="0" fontId="129" fillId="0" borderId="13" xfId="0" applyNumberFormat="1" applyFont="1" applyBorder="1" applyAlignment="1">
      <alignment horizontal="center"/>
    </xf>
    <xf numFmtId="0" fontId="129" fillId="0" borderId="11" xfId="0" applyNumberFormat="1" applyFont="1" applyBorder="1" applyAlignment="1">
      <alignment horizontal="center"/>
    </xf>
    <xf numFmtId="0" fontId="129" fillId="0" borderId="15" xfId="0" applyNumberFormat="1" applyFont="1" applyBorder="1" applyAlignment="1">
      <alignment horizontal="center"/>
    </xf>
    <xf numFmtId="0" fontId="129" fillId="0" borderId="20" xfId="0" applyNumberFormat="1" applyFont="1" applyBorder="1" applyAlignment="1">
      <alignment horizontal="center"/>
    </xf>
    <xf numFmtId="0" fontId="129" fillId="0" borderId="19" xfId="0" applyNumberFormat="1" applyFont="1" applyBorder="1" applyAlignment="1">
      <alignment horizontal="center"/>
    </xf>
    <xf numFmtId="0" fontId="127" fillId="0" borderId="16" xfId="0" applyNumberFormat="1" applyFont="1" applyBorder="1" applyAlignment="1">
      <alignment vertical="center"/>
    </xf>
    <xf numFmtId="0" fontId="127" fillId="0" borderId="17" xfId="0" applyNumberFormat="1" applyFont="1" applyBorder="1" applyAlignment="1">
      <alignment vertical="center"/>
    </xf>
    <xf numFmtId="0" fontId="130" fillId="0" borderId="0" xfId="0" applyNumberFormat="1" applyFont="1" applyBorder="1" applyAlignment="1">
      <alignment horizontal="left" vertical="center"/>
    </xf>
    <xf numFmtId="0" fontId="130" fillId="0" borderId="12" xfId="0" applyNumberFormat="1" applyFont="1" applyBorder="1" applyAlignment="1">
      <alignment horizontal="center" vertical="center"/>
    </xf>
    <xf numFmtId="0" fontId="130" fillId="0" borderId="0" xfId="0" applyNumberFormat="1" applyFont="1" applyAlignment="1">
      <alignment horizontal="right" vertical="center"/>
    </xf>
    <xf numFmtId="0" fontId="130" fillId="0" borderId="0" xfId="0" applyNumberFormat="1" applyFont="1" applyAlignment="1">
      <alignment vertical="center"/>
    </xf>
    <xf numFmtId="0" fontId="131" fillId="0" borderId="12" xfId="0" applyNumberFormat="1" applyFont="1" applyBorder="1" applyAlignment="1">
      <alignment horizontal="center" vertical="center"/>
    </xf>
    <xf numFmtId="0" fontId="131" fillId="0" borderId="0" xfId="0" applyNumberFormat="1" applyFont="1" applyAlignment="1">
      <alignment vertical="center"/>
    </xf>
    <xf numFmtId="0" fontId="127" fillId="0" borderId="18" xfId="0" applyNumberFormat="1" applyFont="1" applyBorder="1" applyAlignment="1">
      <alignment horizontal="left" vertical="center"/>
    </xf>
    <xf numFmtId="0" fontId="127" fillId="0" borderId="15" xfId="0" applyNumberFormat="1" applyFont="1" applyBorder="1" applyAlignment="1">
      <alignment horizontal="left" vertical="center" indent="1"/>
    </xf>
    <xf numFmtId="0" fontId="127" fillId="0" borderId="18" xfId="0" applyNumberFormat="1" applyFont="1" applyBorder="1" applyAlignment="1">
      <alignment vertical="center"/>
    </xf>
    <xf numFmtId="0" fontId="129" fillId="0" borderId="0" xfId="0" applyNumberFormat="1" applyFont="1" applyAlignment="1">
      <alignment vertical="center"/>
    </xf>
    <xf numFmtId="0" fontId="7" fillId="34" borderId="17" xfId="0" applyNumberFormat="1" applyFont="1" applyFill="1" applyBorder="1" applyAlignment="1">
      <alignment horizontal="center" vertical="top"/>
    </xf>
    <xf numFmtId="0" fontId="36" fillId="0" borderId="11" xfId="61" applyFont="1" applyBorder="1" applyAlignment="1">
      <alignment horizontal="center" vertical="center" wrapText="1"/>
      <protection/>
    </xf>
    <xf numFmtId="0" fontId="36" fillId="0" borderId="0" xfId="61" applyFont="1" applyBorder="1" applyAlignment="1">
      <alignment horizontal="center" vertical="center" wrapText="1"/>
      <protection/>
    </xf>
    <xf numFmtId="0" fontId="36" fillId="0" borderId="0" xfId="61" applyFont="1" applyFill="1" applyBorder="1" applyAlignment="1">
      <alignment horizontal="center" vertical="center" wrapText="1"/>
      <protection/>
    </xf>
    <xf numFmtId="197" fontId="36" fillId="0" borderId="0" xfId="61" applyNumberFormat="1" applyFont="1" applyAlignment="1">
      <alignment horizontal="center" vertical="center"/>
      <protection/>
    </xf>
    <xf numFmtId="197" fontId="36" fillId="0" borderId="0" xfId="61" applyNumberFormat="1" applyFont="1" applyBorder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197" fontId="7" fillId="0" borderId="0" xfId="61" applyNumberFormat="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197" fontId="7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30" fillId="34" borderId="15" xfId="0" applyNumberFormat="1" applyFont="1" applyFill="1" applyBorder="1" applyAlignment="1">
      <alignment horizontal="center" wrapText="1"/>
    </xf>
    <xf numFmtId="0" fontId="30" fillId="34" borderId="20" xfId="0" applyNumberFormat="1" applyFont="1" applyFill="1" applyBorder="1" applyAlignment="1">
      <alignment horizontal="center" wrapText="1"/>
    </xf>
    <xf numFmtId="0" fontId="132" fillId="34" borderId="20" xfId="0" applyNumberFormat="1" applyFont="1" applyFill="1" applyBorder="1" applyAlignment="1">
      <alignment horizontal="center" wrapText="1"/>
    </xf>
    <xf numFmtId="0" fontId="132" fillId="34" borderId="19" xfId="0" applyNumberFormat="1" applyFont="1" applyFill="1" applyBorder="1" applyAlignment="1">
      <alignment horizontal="center" wrapText="1"/>
    </xf>
    <xf numFmtId="0" fontId="30" fillId="34" borderId="19" xfId="0" applyNumberFormat="1" applyFont="1" applyFill="1" applyBorder="1" applyAlignment="1">
      <alignment horizontal="center" wrapText="1"/>
    </xf>
    <xf numFmtId="0" fontId="7" fillId="0" borderId="0" xfId="77" applyFont="1" applyAlignment="1">
      <alignment/>
      <protection/>
    </xf>
    <xf numFmtId="0" fontId="4" fillId="0" borderId="0" xfId="77" applyFont="1" applyAlignment="1">
      <alignment/>
      <protection/>
    </xf>
    <xf numFmtId="0" fontId="9" fillId="0" borderId="0" xfId="77" applyFont="1" applyAlignment="1">
      <alignment horizontal="right" vertical="center"/>
      <protection/>
    </xf>
    <xf numFmtId="0" fontId="7" fillId="0" borderId="0" xfId="77" applyFont="1" applyBorder="1" applyProtection="1">
      <alignment/>
      <protection/>
    </xf>
    <xf numFmtId="0" fontId="4" fillId="0" borderId="0" xfId="77" applyFont="1" applyBorder="1" applyProtection="1">
      <alignment/>
      <protection/>
    </xf>
    <xf numFmtId="0" fontId="4" fillId="0" borderId="16" xfId="77" applyFont="1" applyBorder="1" applyAlignment="1" applyProtection="1">
      <alignment horizontal="center" vertical="center"/>
      <protection/>
    </xf>
    <xf numFmtId="0" fontId="4" fillId="0" borderId="17" xfId="77" applyFont="1" applyBorder="1" applyAlignment="1" applyProtection="1">
      <alignment horizontal="center" vertical="center"/>
      <protection/>
    </xf>
    <xf numFmtId="0" fontId="4" fillId="0" borderId="19" xfId="77" applyFont="1" applyBorder="1" applyAlignment="1" applyProtection="1">
      <alignment horizontal="centerContinuous" vertical="center"/>
      <protection/>
    </xf>
    <xf numFmtId="0" fontId="4" fillId="0" borderId="12" xfId="77" applyFont="1" applyBorder="1" applyAlignment="1" applyProtection="1">
      <alignment horizontal="center" vertical="center"/>
      <protection/>
    </xf>
    <xf numFmtId="0" fontId="8" fillId="0" borderId="0" xfId="77" applyFont="1" applyBorder="1" applyAlignment="1">
      <alignment horizontal="center" vertical="center" wrapText="1"/>
      <protection/>
    </xf>
    <xf numFmtId="0" fontId="8" fillId="0" borderId="0" xfId="77" applyFont="1" applyBorder="1" applyAlignment="1" applyProtection="1">
      <alignment horizontal="center" vertical="center" wrapText="1"/>
      <protection/>
    </xf>
    <xf numFmtId="182" fontId="4" fillId="0" borderId="0" xfId="0" applyFont="1" applyBorder="1" applyAlignment="1">
      <alignment horizontal="center" vertical="center" wrapText="1"/>
    </xf>
    <xf numFmtId="195" fontId="4" fillId="0" borderId="12" xfId="81" applyNumberFormat="1" applyFont="1" applyBorder="1" applyAlignment="1" applyProtection="1">
      <alignment horizontal="center" vertical="center"/>
      <protection/>
    </xf>
    <xf numFmtId="0" fontId="4" fillId="0" borderId="0" xfId="77" applyFont="1" applyBorder="1" applyAlignment="1">
      <alignment horizontal="left"/>
      <protection/>
    </xf>
    <xf numFmtId="0" fontId="4" fillId="0" borderId="26" xfId="77" applyFont="1" applyBorder="1" applyAlignment="1">
      <alignment horizontal="left"/>
      <protection/>
    </xf>
    <xf numFmtId="0" fontId="43" fillId="0" borderId="0" xfId="77" applyFont="1" applyBorder="1" applyAlignment="1">
      <alignment horizontal="left"/>
      <protection/>
    </xf>
    <xf numFmtId="37" fontId="43" fillId="0" borderId="0" xfId="51" applyFont="1" applyBorder="1" applyAlignment="1" applyProtection="1">
      <alignment horizontal="center" vertical="center"/>
      <protection/>
    </xf>
    <xf numFmtId="195" fontId="43" fillId="0" borderId="12" xfId="81" applyNumberFormat="1" applyFont="1" applyBorder="1" applyAlignment="1" applyProtection="1">
      <alignment horizontal="center" vertical="center"/>
      <protection/>
    </xf>
    <xf numFmtId="197" fontId="48" fillId="0" borderId="0" xfId="0" applyNumberFormat="1" applyFont="1" applyBorder="1" applyAlignment="1">
      <alignment horizontal="right" vertical="center"/>
    </xf>
    <xf numFmtId="0" fontId="4" fillId="0" borderId="12" xfId="77" applyFont="1" applyBorder="1">
      <alignment/>
      <protection/>
    </xf>
    <xf numFmtId="39" fontId="4" fillId="0" borderId="0" xfId="77" applyNumberFormat="1" applyFont="1" applyBorder="1" applyProtection="1">
      <alignment/>
      <protection/>
    </xf>
    <xf numFmtId="0" fontId="30" fillId="0" borderId="16" xfId="77" applyFont="1" applyBorder="1">
      <alignment/>
      <protection/>
    </xf>
    <xf numFmtId="0" fontId="16" fillId="0" borderId="0" xfId="77" applyFont="1">
      <alignment/>
      <protection/>
    </xf>
    <xf numFmtId="0" fontId="16" fillId="0" borderId="0" xfId="77" applyFont="1" applyBorder="1">
      <alignment/>
      <protection/>
    </xf>
    <xf numFmtId="0" fontId="4" fillId="0" borderId="0" xfId="77" applyFont="1" applyAlignment="1" applyProtection="1">
      <alignment horizontal="left"/>
      <protection/>
    </xf>
    <xf numFmtId="37" fontId="4" fillId="0" borderId="0" xfId="77" applyNumberFormat="1" applyFont="1" applyProtection="1">
      <alignment/>
      <protection/>
    </xf>
    <xf numFmtId="186" fontId="4" fillId="0" borderId="0" xfId="77" applyNumberFormat="1" applyFont="1">
      <alignment/>
      <protection/>
    </xf>
    <xf numFmtId="39" fontId="4" fillId="0" borderId="0" xfId="77" applyNumberFormat="1" applyFont="1">
      <alignment/>
      <protection/>
    </xf>
    <xf numFmtId="2" fontId="4" fillId="0" borderId="0" xfId="77" applyNumberFormat="1" applyFont="1">
      <alignment/>
      <protection/>
    </xf>
    <xf numFmtId="2" fontId="4" fillId="0" borderId="0" xfId="77" applyNumberFormat="1" applyFont="1" applyBorder="1">
      <alignment/>
      <protection/>
    </xf>
    <xf numFmtId="195" fontId="7" fillId="0" borderId="0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195" fontId="7" fillId="0" borderId="0" xfId="0" applyNumberFormat="1" applyFont="1" applyAlignment="1">
      <alignment vertical="center"/>
    </xf>
    <xf numFmtId="195" fontId="7" fillId="0" borderId="12" xfId="0" applyNumberFormat="1" applyFont="1" applyBorder="1" applyAlignment="1">
      <alignment horizontal="left" vertical="center"/>
    </xf>
    <xf numFmtId="197" fontId="21" fillId="0" borderId="0" xfId="37" applyNumberFormat="1" applyFont="1">
      <alignment vertical="center"/>
      <protection/>
    </xf>
    <xf numFmtId="0" fontId="7" fillId="34" borderId="22" xfId="0" applyNumberFormat="1" applyFont="1" applyFill="1" applyBorder="1" applyAlignment="1">
      <alignment horizontal="center" vertical="top" wrapText="1"/>
    </xf>
    <xf numFmtId="0" fontId="7" fillId="34" borderId="14" xfId="0" applyNumberFormat="1" applyFont="1" applyFill="1" applyBorder="1" applyAlignment="1">
      <alignment horizontal="center" vertical="top" wrapText="1"/>
    </xf>
    <xf numFmtId="195" fontId="8" fillId="34" borderId="0" xfId="41" applyNumberFormat="1" applyFont="1" applyFill="1">
      <alignment/>
      <protection/>
    </xf>
    <xf numFmtId="4" fontId="8" fillId="34" borderId="0" xfId="41" applyNumberFormat="1" applyFont="1" applyFill="1">
      <alignment/>
      <protection/>
    </xf>
    <xf numFmtId="195" fontId="8" fillId="34" borderId="0" xfId="41" applyNumberFormat="1" applyFont="1" applyFill="1" applyAlignment="1">
      <alignment horizontal="right"/>
      <protection/>
    </xf>
    <xf numFmtId="195" fontId="18" fillId="34" borderId="0" xfId="41" applyNumberFormat="1" applyFont="1" applyFill="1">
      <alignment/>
      <protection/>
    </xf>
    <xf numFmtId="49" fontId="9" fillId="34" borderId="0" xfId="41" applyNumberFormat="1" applyFont="1" applyFill="1" applyBorder="1" applyAlignment="1">
      <alignment horizontal="right"/>
      <protection/>
    </xf>
    <xf numFmtId="195" fontId="9" fillId="34" borderId="0" xfId="41" applyNumberFormat="1" applyFont="1" applyFill="1" applyAlignment="1">
      <alignment/>
      <protection/>
    </xf>
    <xf numFmtId="195" fontId="35" fillId="34" borderId="0" xfId="41" applyNumberFormat="1" applyFont="1" applyFill="1">
      <alignment/>
      <protection/>
    </xf>
    <xf numFmtId="4" fontId="7" fillId="34" borderId="14" xfId="41" applyNumberFormat="1" applyFont="1" applyFill="1" applyBorder="1" applyAlignment="1">
      <alignment horizontal="center" vertical="top"/>
      <protection/>
    </xf>
    <xf numFmtId="195" fontId="36" fillId="34" borderId="0" xfId="41" applyNumberFormat="1" applyFont="1" applyFill="1">
      <alignment/>
      <protection/>
    </xf>
    <xf numFmtId="195" fontId="37" fillId="34" borderId="0" xfId="41" applyNumberFormat="1" applyFont="1" applyFill="1" applyAlignment="1">
      <alignment/>
      <protection/>
    </xf>
    <xf numFmtId="195" fontId="7" fillId="34" borderId="0" xfId="41" applyNumberFormat="1" applyFont="1" applyFill="1" applyBorder="1" applyAlignment="1">
      <alignment vertical="center" wrapText="1"/>
      <protection/>
    </xf>
    <xf numFmtId="195" fontId="7" fillId="34" borderId="12" xfId="41" applyNumberFormat="1" applyFont="1" applyFill="1" applyBorder="1" applyAlignment="1">
      <alignment vertical="center" wrapText="1"/>
      <protection/>
    </xf>
    <xf numFmtId="3" fontId="7" fillId="34" borderId="16" xfId="41" applyNumberFormat="1" applyFont="1" applyFill="1" applyBorder="1" applyAlignment="1">
      <alignment horizontal="center" vertical="top" wrapText="1"/>
      <protection/>
    </xf>
    <xf numFmtId="3" fontId="7" fillId="34" borderId="14" xfId="41" applyNumberFormat="1" applyFont="1" applyFill="1" applyBorder="1" applyAlignment="1">
      <alignment horizontal="center" vertical="top" wrapText="1"/>
      <protection/>
    </xf>
    <xf numFmtId="3" fontId="7" fillId="34" borderId="22" xfId="41" applyNumberFormat="1" applyFont="1" applyFill="1" applyBorder="1" applyAlignment="1">
      <alignment horizontal="center" vertical="top" wrapText="1"/>
      <protection/>
    </xf>
    <xf numFmtId="3" fontId="125" fillId="34" borderId="14" xfId="41" applyNumberFormat="1" applyFont="1" applyFill="1" applyBorder="1" applyAlignment="1">
      <alignment horizontal="center" vertical="top" wrapText="1"/>
      <protection/>
    </xf>
    <xf numFmtId="195" fontId="36" fillId="34" borderId="0" xfId="41" applyNumberFormat="1" applyFont="1" applyFill="1" applyBorder="1">
      <alignment/>
      <protection/>
    </xf>
    <xf numFmtId="3" fontId="7" fillId="34" borderId="16" xfId="41" applyNumberFormat="1" applyFont="1" applyFill="1" applyBorder="1" applyAlignment="1">
      <alignment horizontal="center" vertical="center" wrapText="1"/>
      <protection/>
    </xf>
    <xf numFmtId="3" fontId="7" fillId="34" borderId="14" xfId="41" applyNumberFormat="1" applyFont="1" applyFill="1" applyBorder="1" applyAlignment="1">
      <alignment horizontal="center" vertical="center" wrapText="1"/>
      <protection/>
    </xf>
    <xf numFmtId="3" fontId="125" fillId="34" borderId="22" xfId="0" applyNumberFormat="1" applyFont="1" applyFill="1" applyBorder="1" applyAlignment="1">
      <alignment horizontal="center" vertical="top" wrapText="1"/>
    </xf>
    <xf numFmtId="195" fontId="36" fillId="34" borderId="0" xfId="41" applyNumberFormat="1" applyFont="1" applyFill="1" applyAlignment="1">
      <alignment vertical="top"/>
      <protection/>
    </xf>
    <xf numFmtId="195" fontId="9" fillId="34" borderId="18" xfId="41" applyNumberFormat="1" applyFont="1" applyFill="1" applyBorder="1" applyAlignment="1">
      <alignment horizontal="center" vertical="center" wrapText="1"/>
      <protection/>
    </xf>
    <xf numFmtId="195" fontId="9" fillId="34" borderId="19" xfId="41" applyNumberFormat="1" applyFont="1" applyFill="1" applyBorder="1" applyAlignment="1">
      <alignment horizontal="center" vertical="center" wrapText="1"/>
      <protection/>
    </xf>
    <xf numFmtId="195" fontId="9" fillId="34" borderId="20" xfId="41" applyNumberFormat="1" applyFont="1" applyFill="1" applyBorder="1" applyAlignment="1">
      <alignment horizontal="center" vertical="center" wrapText="1"/>
      <protection/>
    </xf>
    <xf numFmtId="195" fontId="133" fillId="34" borderId="19" xfId="41" applyNumberFormat="1" applyFont="1" applyFill="1" applyBorder="1" applyAlignment="1">
      <alignment horizontal="center" vertical="center" wrapText="1"/>
      <protection/>
    </xf>
    <xf numFmtId="0" fontId="133" fillId="34" borderId="20" xfId="0" applyNumberFormat="1" applyFont="1" applyFill="1" applyBorder="1" applyAlignment="1">
      <alignment horizontal="center" wrapText="1"/>
    </xf>
    <xf numFmtId="195" fontId="37" fillId="34" borderId="0" xfId="41" applyNumberFormat="1" applyFont="1" applyFill="1">
      <alignment/>
      <protection/>
    </xf>
    <xf numFmtId="195" fontId="30" fillId="34" borderId="0" xfId="41" applyNumberFormat="1" applyFont="1" applyFill="1" applyBorder="1" applyAlignment="1">
      <alignment vertical="center"/>
      <protection/>
    </xf>
    <xf numFmtId="3" fontId="38" fillId="34" borderId="12" xfId="41" applyNumberFormat="1" applyFont="1" applyFill="1" applyBorder="1" applyAlignment="1">
      <alignment horizontal="center" vertical="center" wrapText="1"/>
      <protection/>
    </xf>
    <xf numFmtId="4" fontId="39" fillId="34" borderId="0" xfId="41" applyNumberFormat="1" applyFont="1" applyFill="1" applyBorder="1" applyAlignment="1">
      <alignment horizontal="center" vertical="center" wrapText="1"/>
      <protection/>
    </xf>
    <xf numFmtId="195" fontId="30" fillId="34" borderId="0" xfId="41" applyNumberFormat="1" applyFont="1" applyFill="1" applyAlignment="1">
      <alignment vertical="center"/>
      <protection/>
    </xf>
    <xf numFmtId="195" fontId="30" fillId="34" borderId="12" xfId="41" applyNumberFormat="1" applyFont="1" applyFill="1" applyBorder="1" applyAlignment="1">
      <alignment vertical="center"/>
      <protection/>
    </xf>
    <xf numFmtId="195" fontId="8" fillId="34" borderId="0" xfId="41" applyNumberFormat="1" applyFont="1" applyFill="1" applyBorder="1" applyAlignment="1">
      <alignment vertical="center"/>
      <protection/>
    </xf>
    <xf numFmtId="49" fontId="8" fillId="34" borderId="12" xfId="41" applyNumberFormat="1" applyFont="1" applyFill="1" applyBorder="1" applyAlignment="1">
      <alignment horizontal="center" vertical="center" wrapText="1"/>
      <protection/>
    </xf>
    <xf numFmtId="197" fontId="21" fillId="34" borderId="0" xfId="41" applyNumberFormat="1" applyFont="1" applyFill="1" applyBorder="1" applyAlignment="1">
      <alignment vertical="center"/>
      <protection/>
    </xf>
    <xf numFmtId="195" fontId="8" fillId="34" borderId="0" xfId="41" applyNumberFormat="1" applyFont="1" applyFill="1" applyAlignment="1">
      <alignment vertical="center"/>
      <protection/>
    </xf>
    <xf numFmtId="201" fontId="21" fillId="34" borderId="0" xfId="41" applyNumberFormat="1" applyFont="1" applyFill="1" applyBorder="1" applyAlignment="1">
      <alignment vertical="center"/>
      <protection/>
    </xf>
    <xf numFmtId="4" fontId="21" fillId="34" borderId="0" xfId="0" applyNumberFormat="1" applyFont="1" applyFill="1" applyBorder="1" applyAlignment="1">
      <alignment vertical="center"/>
    </xf>
    <xf numFmtId="197" fontId="21" fillId="34" borderId="0" xfId="0" applyNumberFormat="1" applyFont="1" applyFill="1" applyBorder="1" applyAlignment="1">
      <alignment vertical="center"/>
    </xf>
    <xf numFmtId="201" fontId="21" fillId="34" borderId="0" xfId="0" applyNumberFormat="1" applyFont="1" applyFill="1" applyBorder="1" applyAlignment="1">
      <alignment vertical="center"/>
    </xf>
    <xf numFmtId="186" fontId="21" fillId="34" borderId="0" xfId="0" applyNumberFormat="1" applyFont="1" applyFill="1" applyBorder="1" applyAlignment="1">
      <alignment vertical="center"/>
    </xf>
    <xf numFmtId="201" fontId="21" fillId="34" borderId="0" xfId="0" applyNumberFormat="1" applyFont="1" applyFill="1" applyBorder="1" applyAlignment="1">
      <alignment horizontal="right" vertical="center"/>
    </xf>
    <xf numFmtId="4" fontId="21" fillId="34" borderId="0" xfId="0" applyNumberFormat="1" applyFont="1" applyFill="1" applyBorder="1" applyAlignment="1">
      <alignment horizontal="center" vertical="center"/>
    </xf>
    <xf numFmtId="4" fontId="21" fillId="34" borderId="0" xfId="0" applyNumberFormat="1" applyFont="1" applyFill="1" applyBorder="1" applyAlignment="1">
      <alignment horizontal="right" vertical="center"/>
    </xf>
    <xf numFmtId="186" fontId="21" fillId="34" borderId="0" xfId="0" applyNumberFormat="1" applyFont="1" applyFill="1" applyBorder="1" applyAlignment="1">
      <alignment horizontal="center" vertical="center"/>
    </xf>
    <xf numFmtId="195" fontId="35" fillId="34" borderId="0" xfId="41" applyNumberFormat="1" applyFont="1" applyFill="1" applyAlignment="1">
      <alignment vertical="center"/>
      <protection/>
    </xf>
    <xf numFmtId="187" fontId="35" fillId="34" borderId="0" xfId="41" applyNumberFormat="1" applyFont="1" applyFill="1" applyBorder="1" applyAlignment="1">
      <alignment vertical="center"/>
      <protection/>
    </xf>
    <xf numFmtId="187" fontId="35" fillId="34" borderId="12" xfId="41" applyNumberFormat="1" applyFont="1" applyFill="1" applyBorder="1" applyAlignment="1">
      <alignment horizontal="center" vertical="center" wrapText="1"/>
      <protection/>
    </xf>
    <xf numFmtId="187" fontId="48" fillId="34" borderId="0" xfId="41" applyNumberFormat="1" applyFont="1" applyFill="1" applyBorder="1" applyAlignment="1">
      <alignment vertical="center"/>
      <protection/>
    </xf>
    <xf numFmtId="187" fontId="48" fillId="34" borderId="0" xfId="0" applyNumberFormat="1" applyFont="1" applyFill="1" applyBorder="1" applyAlignment="1">
      <alignment vertical="center"/>
    </xf>
    <xf numFmtId="187" fontId="48" fillId="34" borderId="0" xfId="41" applyNumberFormat="1" applyFont="1" applyFill="1" applyBorder="1" applyAlignment="1">
      <alignment horizontal="right" vertical="center"/>
      <protection/>
    </xf>
    <xf numFmtId="187" fontId="35" fillId="34" borderId="0" xfId="41" applyNumberFormat="1" applyFont="1" applyFill="1" applyAlignment="1">
      <alignment vertical="center"/>
      <protection/>
    </xf>
    <xf numFmtId="195" fontId="8" fillId="34" borderId="0" xfId="41" applyNumberFormat="1" applyFont="1" applyFill="1" applyBorder="1">
      <alignment/>
      <protection/>
    </xf>
    <xf numFmtId="195" fontId="8" fillId="34" borderId="12" xfId="41" applyNumberFormat="1" applyFont="1" applyFill="1" applyBorder="1">
      <alignment/>
      <protection/>
    </xf>
    <xf numFmtId="4" fontId="8" fillId="34" borderId="0" xfId="41" applyNumberFormat="1" applyFont="1" applyFill="1" applyBorder="1">
      <alignment/>
      <protection/>
    </xf>
    <xf numFmtId="195" fontId="8" fillId="34" borderId="16" xfId="41" applyNumberFormat="1" applyFont="1" applyFill="1" applyBorder="1" applyAlignment="1">
      <alignment horizontal="left" vertical="center"/>
      <protection/>
    </xf>
    <xf numFmtId="195" fontId="4" fillId="34" borderId="16" xfId="41" applyNumberFormat="1" applyFont="1" applyFill="1" applyBorder="1" applyAlignment="1">
      <alignment vertical="center"/>
      <protection/>
    </xf>
    <xf numFmtId="195" fontId="9" fillId="34" borderId="16" xfId="41" applyNumberFormat="1" applyFont="1" applyFill="1" applyBorder="1" applyAlignment="1">
      <alignment vertical="center"/>
      <protection/>
    </xf>
    <xf numFmtId="195" fontId="4" fillId="34" borderId="16" xfId="41" applyNumberFormat="1" applyFont="1" applyFill="1" applyBorder="1" applyAlignment="1">
      <alignment horizontal="left" vertical="center"/>
      <protection/>
    </xf>
    <xf numFmtId="195" fontId="7" fillId="34" borderId="16" xfId="41" applyNumberFormat="1" applyFont="1" applyFill="1" applyBorder="1" applyAlignment="1">
      <alignment horizontal="left" vertical="center"/>
      <protection/>
    </xf>
    <xf numFmtId="195" fontId="9" fillId="34" borderId="16" xfId="41" applyNumberFormat="1" applyFont="1" applyFill="1" applyBorder="1" applyAlignment="1">
      <alignment horizontal="left" vertical="center"/>
      <protection/>
    </xf>
    <xf numFmtId="195" fontId="8" fillId="34" borderId="0" xfId="41" applyNumberFormat="1" applyFont="1" applyFill="1" applyAlignment="1">
      <alignment horizontal="left" vertical="center"/>
      <protection/>
    </xf>
    <xf numFmtId="0" fontId="4" fillId="34" borderId="0" xfId="0" applyNumberFormat="1" applyFont="1" applyFill="1" applyAlignment="1">
      <alignment vertical="center"/>
    </xf>
    <xf numFmtId="0" fontId="18" fillId="34" borderId="0" xfId="0" applyNumberFormat="1" applyFont="1" applyFill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0" fontId="9" fillId="34" borderId="0" xfId="0" applyNumberFormat="1" applyFont="1" applyFill="1" applyBorder="1" applyAlignment="1">
      <alignment vertical="center"/>
    </xf>
    <xf numFmtId="0" fontId="7" fillId="34" borderId="0" xfId="0" applyNumberFormat="1" applyFont="1" applyFill="1" applyAlignment="1">
      <alignment horizontal="center" vertical="top" wrapText="1"/>
    </xf>
    <xf numFmtId="0" fontId="9" fillId="34" borderId="19" xfId="0" applyNumberFormat="1" applyFont="1" applyFill="1" applyBorder="1" applyAlignment="1">
      <alignment horizontal="center" wrapText="1"/>
    </xf>
    <xf numFmtId="0" fontId="9" fillId="34" borderId="20" xfId="0" applyNumberFormat="1" applyFont="1" applyFill="1" applyBorder="1" applyAlignment="1">
      <alignment horizontal="center" wrapText="1"/>
    </xf>
    <xf numFmtId="0" fontId="9" fillId="34" borderId="0" xfId="0" applyNumberFormat="1" applyFont="1" applyFill="1" applyAlignment="1">
      <alignment horizontal="center" wrapText="1"/>
    </xf>
    <xf numFmtId="0" fontId="4" fillId="34" borderId="12" xfId="0" applyNumberFormat="1" applyFont="1" applyFill="1" applyBorder="1" applyAlignment="1">
      <alignment vertical="center"/>
    </xf>
    <xf numFmtId="0" fontId="4" fillId="34" borderId="11" xfId="0" applyNumberFormat="1" applyFont="1" applyFill="1" applyBorder="1" applyAlignment="1">
      <alignment vertical="center"/>
    </xf>
    <xf numFmtId="0" fontId="8" fillId="34" borderId="0" xfId="0" applyNumberFormat="1" applyFont="1" applyFill="1" applyAlignment="1">
      <alignment horizontal="left" vertical="center"/>
    </xf>
    <xf numFmtId="0" fontId="8" fillId="34" borderId="12" xfId="0" applyNumberFormat="1" applyFont="1" applyFill="1" applyBorder="1" applyAlignment="1">
      <alignment horizontal="left" vertical="center"/>
    </xf>
    <xf numFmtId="197" fontId="8" fillId="34" borderId="11" xfId="0" applyNumberFormat="1" applyFont="1" applyFill="1" applyBorder="1" applyAlignment="1">
      <alignment vertical="center"/>
    </xf>
    <xf numFmtId="197" fontId="8" fillId="34" borderId="0" xfId="0" applyNumberFormat="1" applyFont="1" applyFill="1" applyAlignment="1">
      <alignment vertical="center"/>
    </xf>
    <xf numFmtId="0" fontId="8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15" xfId="0" applyNumberFormat="1" applyFont="1" applyFill="1" applyBorder="1" applyAlignment="1">
      <alignment vertical="center"/>
    </xf>
    <xf numFmtId="0" fontId="4" fillId="34" borderId="19" xfId="0" applyNumberFormat="1" applyFont="1" applyFill="1" applyBorder="1" applyAlignment="1">
      <alignment vertical="center"/>
    </xf>
    <xf numFmtId="0" fontId="9" fillId="34" borderId="16" xfId="0" applyNumberFormat="1" applyFont="1" applyFill="1" applyBorder="1" applyAlignment="1">
      <alignment vertical="center"/>
    </xf>
    <xf numFmtId="0" fontId="35" fillId="0" borderId="0" xfId="0" applyNumberFormat="1" applyFont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center" vertical="center"/>
    </xf>
    <xf numFmtId="0" fontId="7" fillId="34" borderId="22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/>
    </xf>
    <xf numFmtId="0" fontId="129" fillId="0" borderId="20" xfId="0" applyNumberFormat="1" applyFont="1" applyBorder="1" applyAlignment="1">
      <alignment horizontal="center"/>
    </xf>
    <xf numFmtId="0" fontId="128" fillId="0" borderId="22" xfId="0" applyNumberFormat="1" applyFont="1" applyBorder="1" applyAlignment="1">
      <alignment horizontal="center" vertical="top"/>
    </xf>
    <xf numFmtId="37" fontId="17" fillId="0" borderId="0" xfId="56" applyFont="1" applyBorder="1" applyAlignment="1" applyProtection="1">
      <alignment horizontal="center"/>
      <protection/>
    </xf>
    <xf numFmtId="0" fontId="18" fillId="0" borderId="0" xfId="55" applyFont="1" applyBorder="1" applyAlignment="1">
      <alignment horizontal="center" vertical="top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182" fontId="12" fillId="0" borderId="0" xfId="0" applyFont="1" applyBorder="1" applyAlignment="1">
      <alignment horizontal="center" vertical="center" wrapText="1"/>
    </xf>
    <xf numFmtId="182" fontId="4" fillId="0" borderId="0" xfId="0" applyFont="1" applyBorder="1" applyAlignment="1">
      <alignment horizontal="center" vertical="center"/>
    </xf>
    <xf numFmtId="0" fontId="70" fillId="0" borderId="0" xfId="55" applyFont="1" applyBorder="1" applyAlignment="1">
      <alignment horizontal="center" wrapText="1"/>
      <protection/>
    </xf>
    <xf numFmtId="182" fontId="71" fillId="0" borderId="0" xfId="0" applyFont="1" applyBorder="1" applyAlignment="1">
      <alignment horizontal="center"/>
    </xf>
    <xf numFmtId="0" fontId="4" fillId="0" borderId="0" xfId="55" applyFont="1" applyBorder="1" applyAlignment="1">
      <alignment horizontal="left" vertical="top" textRotation="180"/>
      <protection/>
    </xf>
    <xf numFmtId="0" fontId="28" fillId="0" borderId="0" xfId="55" applyFont="1" applyBorder="1" applyAlignment="1">
      <alignment horizontal="left" vertical="top" textRotation="180"/>
      <protection/>
    </xf>
    <xf numFmtId="182" fontId="4" fillId="0" borderId="0" xfId="0" applyFont="1" applyBorder="1" applyAlignment="1">
      <alignment vertical="top" textRotation="180"/>
    </xf>
    <xf numFmtId="182" fontId="4" fillId="0" borderId="0" xfId="0" applyFont="1" applyBorder="1" applyAlignment="1">
      <alignment horizontal="left" vertical="top" textRotation="180"/>
    </xf>
    <xf numFmtId="0" fontId="28" fillId="0" borderId="0" xfId="55" applyFont="1" applyBorder="1" applyAlignment="1">
      <alignment horizontal="left" vertical="top" textRotation="180" wrapText="1"/>
      <protection/>
    </xf>
    <xf numFmtId="0" fontId="18" fillId="0" borderId="0" xfId="0" applyNumberFormat="1" applyFont="1" applyAlignment="1" applyProtection="1">
      <alignment horizontal="center"/>
      <protection/>
    </xf>
    <xf numFmtId="203" fontId="18" fillId="0" borderId="0" xfId="78" applyNumberFormat="1" applyFont="1" applyAlignment="1" applyProtection="1">
      <alignment horizontal="center"/>
      <protection/>
    </xf>
    <xf numFmtId="203" fontId="16" fillId="0" borderId="21" xfId="78" applyNumberFormat="1" applyFont="1" applyBorder="1" applyAlignment="1" applyProtection="1">
      <alignment horizontal="center" vertical="center" wrapText="1"/>
      <protection/>
    </xf>
    <xf numFmtId="203" fontId="16" fillId="0" borderId="24" xfId="78" applyNumberFormat="1" applyFont="1" applyBorder="1" applyAlignment="1" applyProtection="1">
      <alignment horizontal="center" vertical="center" wrapText="1"/>
      <protection/>
    </xf>
    <xf numFmtId="203" fontId="7" fillId="0" borderId="24" xfId="78" applyNumberFormat="1" applyFont="1" applyBorder="1" applyAlignment="1" applyProtection="1">
      <alignment horizontal="center" vertical="center" wrapText="1"/>
      <protection/>
    </xf>
    <xf numFmtId="203" fontId="4" fillId="0" borderId="0" xfId="78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203" fontId="4" fillId="0" borderId="0" xfId="78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18" fillId="0" borderId="0" xfId="75" applyFont="1" applyAlignment="1" applyProtection="1">
      <alignment horizontal="center"/>
      <protection/>
    </xf>
    <xf numFmtId="0" fontId="7" fillId="0" borderId="24" xfId="75" applyFont="1" applyBorder="1" applyAlignment="1" applyProtection="1">
      <alignment horizontal="center" vertical="center"/>
      <protection/>
    </xf>
    <xf numFmtId="0" fontId="7" fillId="0" borderId="23" xfId="75" applyFont="1" applyBorder="1" applyAlignment="1" applyProtection="1">
      <alignment horizontal="center" vertical="center"/>
      <protection/>
    </xf>
    <xf numFmtId="0" fontId="25" fillId="0" borderId="21" xfId="62" applyFont="1" applyBorder="1" applyAlignment="1">
      <alignment horizontal="center" vertical="center" wrapText="1"/>
      <protection/>
    </xf>
    <xf numFmtId="0" fontId="4" fillId="0" borderId="0" xfId="75" applyFont="1" applyBorder="1" applyAlignment="1">
      <alignment horizontal="center" vertical="top" wrapText="1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9" fillId="0" borderId="1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center" vertical="center" wrapText="1"/>
      <protection/>
    </xf>
    <xf numFmtId="182" fontId="4" fillId="0" borderId="20" xfId="0" applyFont="1" applyBorder="1" applyAlignment="1">
      <alignment/>
    </xf>
    <xf numFmtId="0" fontId="7" fillId="0" borderId="1" xfId="75" applyFont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horizontal="center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/>
    </xf>
    <xf numFmtId="37" fontId="9" fillId="0" borderId="13" xfId="51" applyFont="1" applyBorder="1" applyAlignment="1">
      <alignment horizontal="center" vertical="center" wrapText="1"/>
      <protection/>
    </xf>
    <xf numFmtId="37" fontId="9" fillId="0" borderId="20" xfId="51" applyFont="1" applyBorder="1" applyAlignment="1">
      <alignment horizontal="center" vertical="center" wrapText="1"/>
      <protection/>
    </xf>
    <xf numFmtId="37" fontId="9" fillId="0" borderId="0" xfId="51" applyFont="1" applyBorder="1" applyAlignment="1" applyProtection="1">
      <alignment horizontal="right" wrapText="1"/>
      <protection/>
    </xf>
    <xf numFmtId="182" fontId="4" fillId="0" borderId="0" xfId="0" applyFont="1" applyBorder="1" applyAlignment="1">
      <alignment horizontal="right" wrapText="1"/>
    </xf>
    <xf numFmtId="37" fontId="4" fillId="0" borderId="16" xfId="51" applyFont="1" applyBorder="1" applyAlignment="1" applyProtection="1">
      <alignment horizontal="center" vertical="center" wrapText="1"/>
      <protection/>
    </xf>
    <xf numFmtId="37" fontId="4" fillId="0" borderId="17" xfId="51" applyFont="1" applyBorder="1" applyAlignment="1">
      <alignment horizontal="center" vertical="center" wrapText="1"/>
      <protection/>
    </xf>
    <xf numFmtId="37" fontId="4" fillId="0" borderId="0" xfId="51" applyFont="1" applyBorder="1" applyAlignment="1">
      <alignment horizontal="center" vertical="center" wrapText="1"/>
      <protection/>
    </xf>
    <xf numFmtId="37" fontId="4" fillId="0" borderId="12" xfId="51" applyFont="1" applyBorder="1" applyAlignment="1">
      <alignment horizontal="center" vertical="center" wrapText="1"/>
      <protection/>
    </xf>
    <xf numFmtId="37" fontId="4" fillId="0" borderId="18" xfId="51" applyFont="1" applyBorder="1" applyAlignment="1">
      <alignment horizontal="center" vertical="center" wrapText="1"/>
      <protection/>
    </xf>
    <xf numFmtId="37" fontId="4" fillId="0" borderId="15" xfId="51" applyFont="1" applyBorder="1" applyAlignment="1">
      <alignment horizontal="center" vertical="center" wrapText="1"/>
      <protection/>
    </xf>
    <xf numFmtId="37" fontId="8" fillId="0" borderId="17" xfId="51" applyFont="1" applyBorder="1" applyAlignment="1" applyProtection="1">
      <alignment horizontal="center" vertical="center" wrapText="1"/>
      <protection/>
    </xf>
    <xf numFmtId="37" fontId="8" fillId="0" borderId="15" xfId="5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/>
      <protection locked="0"/>
    </xf>
    <xf numFmtId="0" fontId="4" fillId="0" borderId="17" xfId="63" applyFont="1" applyBorder="1" applyAlignment="1" applyProtection="1">
      <alignment horizontal="center" vertical="center"/>
      <protection locked="0"/>
    </xf>
    <xf numFmtId="182" fontId="4" fillId="0" borderId="19" xfId="0" applyFont="1" applyBorder="1" applyAlignment="1">
      <alignment horizontal="center" vertical="center"/>
    </xf>
    <xf numFmtId="182" fontId="4" fillId="0" borderId="15" xfId="0" applyFont="1" applyBorder="1" applyAlignment="1">
      <alignment horizontal="center" vertical="center"/>
    </xf>
    <xf numFmtId="0" fontId="7" fillId="0" borderId="14" xfId="63" applyFont="1" applyBorder="1" applyAlignment="1" applyProtection="1">
      <alignment horizontal="center" vertical="center"/>
      <protection locked="0"/>
    </xf>
    <xf numFmtId="0" fontId="7" fillId="0" borderId="16" xfId="63" applyFont="1" applyBorder="1" applyAlignment="1" applyProtection="1">
      <alignment horizontal="center" vertical="center"/>
      <protection locked="0"/>
    </xf>
    <xf numFmtId="182" fontId="7" fillId="0" borderId="19" xfId="0" applyFont="1" applyBorder="1" applyAlignment="1">
      <alignment horizontal="center" vertical="center"/>
    </xf>
    <xf numFmtId="182" fontId="7" fillId="0" borderId="18" xfId="0" applyFont="1" applyBorder="1" applyAlignment="1">
      <alignment horizontal="center" vertical="center"/>
    </xf>
    <xf numFmtId="37" fontId="4" fillId="0" borderId="21" xfId="51" applyFont="1" applyBorder="1" applyAlignment="1" applyProtection="1">
      <alignment horizontal="center" vertical="center"/>
      <protection/>
    </xf>
    <xf numFmtId="37" fontId="4" fillId="0" borderId="24" xfId="51" applyFont="1" applyBorder="1" applyAlignment="1">
      <alignment horizontal="center" vertical="center"/>
      <protection/>
    </xf>
    <xf numFmtId="37" fontId="4" fillId="0" borderId="23" xfId="51" applyFont="1" applyBorder="1" applyAlignment="1">
      <alignment horizontal="center" vertical="center"/>
      <protection/>
    </xf>
    <xf numFmtId="37" fontId="18" fillId="0" borderId="0" xfId="51" applyFont="1" applyAlignment="1" applyProtection="1">
      <alignment horizontal="center"/>
      <protection/>
    </xf>
    <xf numFmtId="37" fontId="18" fillId="0" borderId="0" xfId="51" applyFont="1" applyAlignment="1" applyProtection="1">
      <alignment horizontal="center" wrapText="1"/>
      <protection/>
    </xf>
    <xf numFmtId="0" fontId="18" fillId="20" borderId="0" xfId="38" applyNumberFormat="1" applyFont="1" applyFill="1" applyBorder="1" applyAlignment="1">
      <alignment horizontal="center"/>
      <protection/>
    </xf>
    <xf numFmtId="0" fontId="21" fillId="0" borderId="16" xfId="38" applyNumberFormat="1" applyFont="1" applyFill="1" applyBorder="1" applyAlignment="1">
      <alignment horizontal="center" vertical="center" wrapText="1"/>
      <protection/>
    </xf>
    <xf numFmtId="0" fontId="21" fillId="0" borderId="17" xfId="38" applyNumberFormat="1" applyFont="1" applyFill="1" applyBorder="1" applyAlignment="1">
      <alignment horizontal="center" vertical="center" wrapText="1"/>
      <protection/>
    </xf>
    <xf numFmtId="0" fontId="21" fillId="0" borderId="18" xfId="38" applyNumberFormat="1" applyFont="1" applyFill="1" applyBorder="1" applyAlignment="1">
      <alignment horizontal="center" vertical="center" wrapText="1"/>
      <protection/>
    </xf>
    <xf numFmtId="0" fontId="21" fillId="0" borderId="15" xfId="38" applyNumberFormat="1" applyFont="1" applyFill="1" applyBorder="1" applyAlignment="1">
      <alignment horizontal="center" vertical="center" wrapText="1"/>
      <protection/>
    </xf>
    <xf numFmtId="0" fontId="25" fillId="0" borderId="17" xfId="38" applyNumberFormat="1" applyFont="1" applyFill="1" applyBorder="1" applyAlignment="1">
      <alignment horizontal="center" vertical="center" wrapText="1"/>
      <protection/>
    </xf>
    <xf numFmtId="0" fontId="25" fillId="0" borderId="22" xfId="38" applyNumberFormat="1" applyFont="1" applyFill="1" applyBorder="1" applyAlignment="1">
      <alignment horizontal="center" vertical="center" wrapText="1"/>
      <protection/>
    </xf>
    <xf numFmtId="0" fontId="25" fillId="0" borderId="15" xfId="38" applyNumberFormat="1" applyFont="1" applyFill="1" applyBorder="1" applyAlignment="1">
      <alignment horizontal="center" vertical="center" wrapText="1"/>
      <protection/>
    </xf>
    <xf numFmtId="0" fontId="25" fillId="0" borderId="20" xfId="38" applyNumberFormat="1" applyFont="1" applyFill="1" applyBorder="1" applyAlignment="1">
      <alignment horizontal="center" vertical="center" wrapText="1"/>
      <protection/>
    </xf>
    <xf numFmtId="0" fontId="8" fillId="0" borderId="0" xfId="38" applyNumberFormat="1" applyFont="1" applyFill="1" applyBorder="1" applyAlignment="1">
      <alignment horizontal="center" vertical="center" wrapText="1"/>
      <protection/>
    </xf>
    <xf numFmtId="0" fontId="8" fillId="0" borderId="16" xfId="38" applyNumberFormat="1" applyFont="1" applyFill="1" applyBorder="1" applyAlignment="1">
      <alignment horizontal="center" vertical="center" wrapText="1"/>
      <protection/>
    </xf>
    <xf numFmtId="0" fontId="8" fillId="0" borderId="0" xfId="38" applyNumberFormat="1" applyFont="1" applyFill="1" applyBorder="1" applyAlignment="1">
      <alignment vertical="center" wrapText="1"/>
      <protection/>
    </xf>
    <xf numFmtId="0" fontId="7" fillId="0" borderId="16" xfId="38" applyFont="1" applyFill="1" applyBorder="1" applyAlignment="1">
      <alignment horizontal="left" vertical="center"/>
      <protection/>
    </xf>
    <xf numFmtId="0" fontId="24" fillId="0" borderId="16" xfId="38" applyFont="1" applyFill="1" applyBorder="1" applyAlignment="1">
      <alignment horizontal="left" vertical="center"/>
      <protection/>
    </xf>
    <xf numFmtId="0" fontId="8" fillId="0" borderId="18" xfId="38" applyNumberFormat="1" applyFont="1" applyFill="1" applyBorder="1" applyAlignment="1">
      <alignment horizontal="center" vertical="center" wrapText="1"/>
      <protection/>
    </xf>
    <xf numFmtId="3" fontId="15" fillId="0" borderId="0" xfId="38" applyNumberFormat="1" applyFont="1" applyFill="1" applyBorder="1" applyAlignment="1">
      <alignment horizontal="center" vertical="center" wrapText="1"/>
      <protection/>
    </xf>
    <xf numFmtId="3" fontId="8" fillId="0" borderId="0" xfId="38" applyNumberFormat="1" applyFont="1" applyFill="1" applyBorder="1" applyAlignment="1">
      <alignment horizontal="center" vertical="center" wrapText="1"/>
      <protection/>
    </xf>
    <xf numFmtId="3" fontId="8" fillId="0" borderId="18" xfId="38" applyNumberFormat="1" applyFont="1" applyFill="1" applyBorder="1" applyAlignment="1">
      <alignment horizontal="center" vertical="center" wrapText="1"/>
      <protection/>
    </xf>
    <xf numFmtId="0" fontId="18" fillId="20" borderId="0" xfId="38" applyNumberFormat="1" applyFont="1" applyFill="1" applyAlignment="1">
      <alignment horizontal="center"/>
      <protection/>
    </xf>
    <xf numFmtId="3" fontId="35" fillId="0" borderId="0" xfId="38" applyNumberFormat="1" applyFont="1" applyFill="1" applyBorder="1" applyAlignment="1">
      <alignment horizontal="center" vertical="center" wrapText="1"/>
      <protection/>
    </xf>
    <xf numFmtId="0" fontId="16" fillId="0" borderId="16" xfId="38" applyFont="1" applyFill="1" applyBorder="1" applyAlignment="1">
      <alignment horizontal="left" vertical="center"/>
      <protection/>
    </xf>
    <xf numFmtId="0" fontId="25" fillId="0" borderId="16" xfId="38" applyFont="1" applyFill="1" applyBorder="1" applyAlignment="1">
      <alignment horizontal="left" vertical="center"/>
      <protection/>
    </xf>
    <xf numFmtId="182" fontId="0" fillId="0" borderId="0" xfId="0" applyAlignment="1">
      <alignment/>
    </xf>
    <xf numFmtId="37" fontId="7" fillId="0" borderId="14" xfId="52" applyFont="1" applyBorder="1" applyAlignment="1" applyProtection="1">
      <alignment horizontal="center" vertical="center" wrapText="1"/>
      <protection/>
    </xf>
    <xf numFmtId="37" fontId="7" fillId="0" borderId="19" xfId="52" applyFont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horizontal="center" vertical="center" wrapText="1"/>
      <protection locked="0"/>
    </xf>
    <xf numFmtId="182" fontId="7" fillId="0" borderId="12" xfId="0" applyFont="1" applyBorder="1" applyAlignment="1">
      <alignment vertical="center" wrapText="1"/>
    </xf>
    <xf numFmtId="37" fontId="7" fillId="0" borderId="22" xfId="52" applyFont="1" applyBorder="1" applyAlignment="1" applyProtection="1">
      <alignment horizontal="center" vertical="center" wrapText="1"/>
      <protection/>
    </xf>
    <xf numFmtId="37" fontId="7" fillId="0" borderId="20" xfId="52" applyFont="1" applyBorder="1" applyAlignment="1">
      <alignment horizontal="center" vertical="center" wrapText="1"/>
      <protection/>
    </xf>
    <xf numFmtId="0" fontId="8" fillId="0" borderId="12" xfId="75" applyFont="1" applyBorder="1" applyAlignment="1" applyProtection="1">
      <alignment horizontal="center" vertical="center" wrapText="1"/>
      <protection/>
    </xf>
    <xf numFmtId="0" fontId="8" fillId="0" borderId="17" xfId="75" applyFont="1" applyBorder="1" applyAlignment="1" applyProtection="1">
      <alignment horizontal="center" vertical="center" wrapText="1"/>
      <protection/>
    </xf>
    <xf numFmtId="37" fontId="7" fillId="0" borderId="21" xfId="52" applyFont="1" applyBorder="1" applyAlignment="1" applyProtection="1">
      <alignment horizontal="center" vertical="center" wrapText="1"/>
      <protection/>
    </xf>
    <xf numFmtId="182" fontId="7" fillId="0" borderId="23" xfId="0" applyFont="1" applyBorder="1" applyAlignment="1">
      <alignment/>
    </xf>
    <xf numFmtId="37" fontId="7" fillId="0" borderId="17" xfId="52" applyFont="1" applyBorder="1" applyAlignment="1" applyProtection="1">
      <alignment horizontal="center" vertical="center" wrapText="1"/>
      <protection/>
    </xf>
    <xf numFmtId="37" fontId="7" fillId="0" borderId="12" xfId="52" applyFont="1" applyBorder="1" applyAlignment="1" applyProtection="1">
      <alignment horizontal="center" vertical="center" wrapText="1"/>
      <protection/>
    </xf>
    <xf numFmtId="37" fontId="7" fillId="0" borderId="15" xfId="52" applyFont="1" applyBorder="1" applyAlignment="1" applyProtection="1">
      <alignment horizontal="center" vertical="center" wrapText="1"/>
      <protection/>
    </xf>
    <xf numFmtId="37" fontId="7" fillId="0" borderId="13" xfId="52" applyFont="1" applyBorder="1" applyAlignment="1" applyProtection="1">
      <alignment horizontal="center" vertical="center" wrapText="1"/>
      <protection/>
    </xf>
    <xf numFmtId="37" fontId="7" fillId="0" borderId="20" xfId="52" applyFont="1" applyBorder="1" applyAlignment="1" applyProtection="1">
      <alignment horizontal="center" vertical="center" wrapText="1"/>
      <protection/>
    </xf>
    <xf numFmtId="182" fontId="4" fillId="0" borderId="12" xfId="0" applyFont="1" applyBorder="1" applyAlignment="1">
      <alignment/>
    </xf>
    <xf numFmtId="37" fontId="7" fillId="0" borderId="19" xfId="52" applyFont="1" applyBorder="1" applyAlignment="1" applyProtection="1">
      <alignment horizontal="center" vertical="center" wrapText="1"/>
      <protection/>
    </xf>
    <xf numFmtId="0" fontId="9" fillId="0" borderId="13" xfId="75" applyFont="1" applyBorder="1" applyAlignment="1">
      <alignment horizontal="center" vertical="center" wrapText="1"/>
      <protection/>
    </xf>
    <xf numFmtId="182" fontId="9" fillId="0" borderId="13" xfId="0" applyFont="1" applyBorder="1" applyAlignment="1">
      <alignment horizontal="center" vertical="center" wrapText="1"/>
    </xf>
    <xf numFmtId="37" fontId="7" fillId="0" borderId="13" xfId="52" applyFont="1" applyBorder="1" applyAlignment="1">
      <alignment horizontal="center" vertical="center" wrapText="1"/>
      <protection/>
    </xf>
    <xf numFmtId="182" fontId="7" fillId="0" borderId="24" xfId="0" applyFont="1" applyBorder="1" applyAlignment="1">
      <alignment horizontal="center" vertical="center" wrapText="1"/>
    </xf>
    <xf numFmtId="37" fontId="7" fillId="0" borderId="23" xfId="52" applyFont="1" applyBorder="1" applyAlignment="1" applyProtection="1">
      <alignment horizontal="center" vertical="center" wrapText="1"/>
      <protection/>
    </xf>
    <xf numFmtId="182" fontId="9" fillId="0" borderId="0" xfId="0" applyFont="1" applyBorder="1" applyAlignment="1">
      <alignment horizontal="right" vertical="center" wrapText="1"/>
    </xf>
    <xf numFmtId="182" fontId="7" fillId="0" borderId="23" xfId="0" applyFont="1" applyBorder="1" applyAlignment="1">
      <alignment horizontal="center" vertical="center" wrapText="1"/>
    </xf>
    <xf numFmtId="0" fontId="7" fillId="0" borderId="22" xfId="66" applyFont="1" applyBorder="1" applyAlignment="1" applyProtection="1">
      <alignment horizontal="center" vertical="center"/>
      <protection locked="0"/>
    </xf>
    <xf numFmtId="0" fontId="7" fillId="0" borderId="13" xfId="66" applyFont="1" applyBorder="1" applyAlignment="1" applyProtection="1">
      <alignment horizontal="center" vertical="center"/>
      <protection locked="0"/>
    </xf>
    <xf numFmtId="37" fontId="18" fillId="0" borderId="0" xfId="52" applyFont="1" applyAlignment="1" applyProtection="1">
      <alignment horizontal="center" wrapText="1"/>
      <protection/>
    </xf>
    <xf numFmtId="0" fontId="7" fillId="0" borderId="17" xfId="66" applyFont="1" applyBorder="1" applyAlignment="1" applyProtection="1">
      <alignment horizontal="center" vertical="center" wrapText="1"/>
      <protection locked="0"/>
    </xf>
    <xf numFmtId="37" fontId="7" fillId="0" borderId="21" xfId="52" applyFont="1" applyBorder="1" applyAlignment="1" applyProtection="1">
      <alignment horizontal="left" vertical="center" wrapText="1"/>
      <protection/>
    </xf>
    <xf numFmtId="37" fontId="7" fillId="0" borderId="24" xfId="52" applyFont="1" applyBorder="1" applyAlignment="1" applyProtection="1">
      <alignment horizontal="left" vertical="center" wrapText="1"/>
      <protection/>
    </xf>
    <xf numFmtId="182" fontId="7" fillId="0" borderId="21" xfId="0" applyFont="1" applyBorder="1" applyAlignment="1">
      <alignment horizontal="left" vertical="center" wrapText="1"/>
    </xf>
    <xf numFmtId="182" fontId="7" fillId="0" borderId="24" xfId="0" applyFont="1" applyBorder="1" applyAlignment="1">
      <alignment horizontal="left" vertical="center" wrapText="1"/>
    </xf>
    <xf numFmtId="0" fontId="7" fillId="0" borderId="14" xfId="66" applyFont="1" applyBorder="1" applyAlignment="1" applyProtection="1">
      <alignment horizontal="center" vertical="center" wrapText="1"/>
      <protection locked="0"/>
    </xf>
    <xf numFmtId="0" fontId="7" fillId="0" borderId="11" xfId="66" applyFont="1" applyBorder="1" applyAlignment="1" applyProtection="1">
      <alignment horizontal="center" vertical="center" wrapText="1"/>
      <protection locked="0"/>
    </xf>
    <xf numFmtId="182" fontId="7" fillId="0" borderId="21" xfId="0" applyFont="1" applyBorder="1" applyAlignment="1">
      <alignment horizontal="center" vertical="center" wrapText="1"/>
    </xf>
    <xf numFmtId="182" fontId="8" fillId="0" borderId="12" xfId="0" applyFont="1" applyBorder="1" applyAlignment="1">
      <alignment horizontal="center" vertical="center" wrapText="1"/>
    </xf>
    <xf numFmtId="0" fontId="35" fillId="0" borderId="12" xfId="75" applyFont="1" applyBorder="1" applyAlignment="1" applyProtection="1">
      <alignment horizontal="center" vertical="center" wrapText="1"/>
      <protection/>
    </xf>
    <xf numFmtId="182" fontId="43" fillId="0" borderId="12" xfId="0" applyFont="1" applyBorder="1" applyAlignment="1">
      <alignment/>
    </xf>
    <xf numFmtId="37" fontId="7" fillId="0" borderId="18" xfId="51" applyFont="1" applyBorder="1" applyAlignment="1">
      <alignment horizontal="center" vertical="center"/>
      <protection/>
    </xf>
    <xf numFmtId="37" fontId="7" fillId="0" borderId="15" xfId="51" applyFont="1" applyBorder="1" applyAlignment="1">
      <alignment horizontal="center" vertical="center"/>
      <protection/>
    </xf>
    <xf numFmtId="0" fontId="9" fillId="0" borderId="0" xfId="75" applyFont="1" applyBorder="1" applyAlignment="1" applyProtection="1">
      <alignment horizontal="right" wrapText="1"/>
      <protection/>
    </xf>
    <xf numFmtId="0" fontId="7" fillId="0" borderId="16" xfId="75" applyFont="1" applyBorder="1" applyAlignment="1" applyProtection="1">
      <alignment horizontal="center" vertical="center" wrapText="1"/>
      <protection/>
    </xf>
    <xf numFmtId="0" fontId="7" fillId="0" borderId="17" xfId="75" applyFont="1" applyBorder="1" applyAlignment="1" applyProtection="1">
      <alignment horizontal="center" vertical="center" wrapText="1"/>
      <protection/>
    </xf>
    <xf numFmtId="0" fontId="25" fillId="0" borderId="24" xfId="68" applyFont="1" applyBorder="1" applyAlignment="1">
      <alignment horizontal="center" vertical="center"/>
      <protection/>
    </xf>
    <xf numFmtId="0" fontId="25" fillId="0" borderId="23" xfId="68" applyFont="1" applyBorder="1" applyAlignment="1">
      <alignment horizontal="center" vertical="center"/>
      <protection/>
    </xf>
    <xf numFmtId="0" fontId="25" fillId="0" borderId="21" xfId="68" applyFont="1" applyBorder="1" applyAlignment="1">
      <alignment horizontal="center" vertical="center"/>
      <protection/>
    </xf>
    <xf numFmtId="0" fontId="25" fillId="0" borderId="31" xfId="68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 wrapText="1"/>
      <protection/>
    </xf>
    <xf numFmtId="0" fontId="7" fillId="0" borderId="15" xfId="75" applyFont="1" applyBorder="1" applyAlignment="1">
      <alignment horizontal="center" vertical="center" wrapText="1"/>
      <protection/>
    </xf>
    <xf numFmtId="0" fontId="4" fillId="0" borderId="31" xfId="75" applyFont="1" applyBorder="1" applyAlignment="1">
      <alignment horizontal="left" vertical="center"/>
      <protection/>
    </xf>
    <xf numFmtId="0" fontId="4" fillId="0" borderId="24" xfId="75" applyFont="1" applyBorder="1" applyAlignment="1">
      <alignment horizontal="left" vertical="center"/>
      <protection/>
    </xf>
    <xf numFmtId="0" fontId="7" fillId="0" borderId="21" xfId="75" applyFont="1" applyBorder="1" applyAlignment="1" applyProtection="1">
      <alignment horizontal="center" vertical="center"/>
      <protection/>
    </xf>
    <xf numFmtId="0" fontId="18" fillId="0" borderId="0" xfId="75" applyFont="1" applyAlignment="1" applyProtection="1">
      <alignment horizontal="center" vertical="center"/>
      <protection/>
    </xf>
    <xf numFmtId="0" fontId="9" fillId="0" borderId="0" xfId="75" applyFont="1" applyBorder="1" applyAlignment="1" applyProtection="1">
      <alignment horizontal="right" vertical="center" wrapText="1"/>
      <protection/>
    </xf>
    <xf numFmtId="0" fontId="25" fillId="0" borderId="24" xfId="50" applyFont="1" applyBorder="1" applyAlignment="1">
      <alignment horizontal="center" vertical="center"/>
      <protection/>
    </xf>
    <xf numFmtId="0" fontId="25" fillId="0" borderId="32" xfId="50" applyFont="1" applyBorder="1" applyAlignment="1">
      <alignment horizontal="center" vertical="center"/>
      <protection/>
    </xf>
    <xf numFmtId="0" fontId="7" fillId="0" borderId="27" xfId="75" applyFont="1" applyBorder="1" applyAlignment="1">
      <alignment horizontal="center" vertical="center" wrapText="1"/>
      <protection/>
    </xf>
    <xf numFmtId="0" fontId="7" fillId="0" borderId="12" xfId="75" applyFont="1" applyBorder="1" applyAlignment="1">
      <alignment horizontal="center" vertical="center" wrapText="1"/>
      <protection/>
    </xf>
    <xf numFmtId="0" fontId="7" fillId="0" borderId="21" xfId="75" applyFont="1" applyBorder="1" applyAlignment="1" applyProtection="1">
      <alignment horizontal="left" vertical="center"/>
      <protection/>
    </xf>
    <xf numFmtId="182" fontId="7" fillId="0" borderId="24" xfId="0" applyFont="1" applyBorder="1" applyAlignment="1">
      <alignment horizontal="left" vertical="center"/>
    </xf>
    <xf numFmtId="182" fontId="7" fillId="0" borderId="23" xfId="0" applyFont="1" applyBorder="1" applyAlignment="1">
      <alignment horizontal="left" vertical="center"/>
    </xf>
    <xf numFmtId="182" fontId="4" fillId="0" borderId="0" xfId="0" applyFont="1" applyAlignment="1">
      <alignment vertical="top" textRotation="180"/>
    </xf>
    <xf numFmtId="0" fontId="12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182" fontId="4" fillId="0" borderId="0" xfId="0" applyFont="1" applyAlignment="1">
      <alignment horizontal="left" vertical="top" textRotation="180"/>
    </xf>
    <xf numFmtId="0" fontId="4" fillId="0" borderId="0" xfId="53" applyFont="1" applyAlignment="1">
      <alignment horizontal="left" vertical="top" textRotation="180"/>
      <protection/>
    </xf>
    <xf numFmtId="0" fontId="28" fillId="0" borderId="0" xfId="53" applyFont="1" applyAlignment="1">
      <alignment horizontal="left" vertical="top" textRotation="180" wrapText="1"/>
      <protection/>
    </xf>
    <xf numFmtId="0" fontId="28" fillId="0" borderId="0" xfId="53" applyFont="1" applyAlignment="1">
      <alignment horizontal="left" vertical="top" textRotation="180"/>
      <protection/>
    </xf>
    <xf numFmtId="0" fontId="4" fillId="0" borderId="0" xfId="53" applyFont="1" applyBorder="1" applyAlignment="1">
      <alignment horizontal="center" vertical="center" wrapText="1"/>
      <protection/>
    </xf>
    <xf numFmtId="182" fontId="4" fillId="0" borderId="0" xfId="0" applyFont="1" applyBorder="1" applyAlignment="1">
      <alignment wrapText="1"/>
    </xf>
    <xf numFmtId="0" fontId="4" fillId="20" borderId="33" xfId="53" applyFont="1" applyFill="1" applyBorder="1" applyAlignment="1">
      <alignment horizontal="center" vertical="center" textRotation="255"/>
      <protection/>
    </xf>
    <xf numFmtId="0" fontId="4" fillId="20" borderId="30" xfId="53" applyFont="1" applyFill="1" applyBorder="1" applyAlignment="1">
      <alignment horizontal="center" vertical="center" textRotation="255"/>
      <protection/>
    </xf>
    <xf numFmtId="37" fontId="17" fillId="0" borderId="0" xfId="56" applyFont="1" applyAlignment="1" applyProtection="1">
      <alignment horizontal="center"/>
      <protection/>
    </xf>
    <xf numFmtId="0" fontId="18" fillId="0" borderId="26" xfId="53" applyFont="1" applyBorder="1" applyAlignment="1">
      <alignment horizontal="center" vertical="top"/>
      <protection/>
    </xf>
    <xf numFmtId="182" fontId="12" fillId="0" borderId="33" xfId="0" applyFont="1" applyBorder="1" applyAlignment="1">
      <alignment horizontal="center" vertical="center" wrapText="1"/>
    </xf>
    <xf numFmtId="182" fontId="53" fillId="0" borderId="34" xfId="0" applyFont="1" applyBorder="1" applyAlignment="1">
      <alignment horizontal="center" vertical="center" wrapText="1"/>
    </xf>
    <xf numFmtId="182" fontId="53" fillId="0" borderId="30" xfId="0" applyFont="1" applyBorder="1" applyAlignment="1">
      <alignment horizontal="center" vertical="center" wrapText="1"/>
    </xf>
    <xf numFmtId="0" fontId="12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182" fontId="4" fillId="0" borderId="34" xfId="0" applyFont="1" applyBorder="1" applyAlignment="1">
      <alignment horizontal="center" vertical="center"/>
    </xf>
    <xf numFmtId="182" fontId="4" fillId="0" borderId="30" xfId="0" applyFont="1" applyBorder="1" applyAlignment="1">
      <alignment horizontal="center" vertical="center"/>
    </xf>
    <xf numFmtId="182" fontId="4" fillId="20" borderId="30" xfId="0" applyFont="1" applyFill="1" applyBorder="1" applyAlignment="1">
      <alignment/>
    </xf>
    <xf numFmtId="0" fontId="12" fillId="20" borderId="33" xfId="53" applyFont="1" applyFill="1" applyBorder="1" applyAlignment="1">
      <alignment horizontal="center" vertical="center" textRotation="255"/>
      <protection/>
    </xf>
    <xf numFmtId="37" fontId="18" fillId="20" borderId="0" xfId="56" applyFont="1" applyFill="1" applyAlignment="1" applyProtection="1">
      <alignment horizontal="center"/>
      <protection/>
    </xf>
    <xf numFmtId="37" fontId="18" fillId="20" borderId="0" xfId="56" applyFont="1" applyFill="1" applyBorder="1" applyAlignment="1">
      <alignment horizontal="center" vertical="top"/>
      <protection/>
    </xf>
    <xf numFmtId="37" fontId="20" fillId="20" borderId="17" xfId="56" applyFont="1" applyFill="1" applyBorder="1" applyAlignment="1" applyProtection="1">
      <alignment horizontal="center" vertical="center" wrapText="1"/>
      <protection/>
    </xf>
    <xf numFmtId="37" fontId="20" fillId="20" borderId="12" xfId="56" applyFont="1" applyFill="1" applyBorder="1" applyAlignment="1" applyProtection="1">
      <alignment horizontal="center" vertical="center" wrapText="1"/>
      <protection/>
    </xf>
    <xf numFmtId="37" fontId="7" fillId="20" borderId="24" xfId="56" applyFont="1" applyFill="1" applyBorder="1" applyAlignment="1" applyProtection="1">
      <alignment horizontal="center" vertical="center" wrapText="1"/>
      <protection/>
    </xf>
    <xf numFmtId="0" fontId="18" fillId="0" borderId="0" xfId="77" applyFont="1" applyBorder="1" applyAlignment="1" applyProtection="1">
      <alignment horizontal="center"/>
      <protection/>
    </xf>
    <xf numFmtId="0" fontId="4" fillId="0" borderId="21" xfId="77" applyFont="1" applyBorder="1" applyAlignment="1" applyProtection="1">
      <alignment horizontal="center" vertical="center"/>
      <protection/>
    </xf>
    <xf numFmtId="0" fontId="4" fillId="0" borderId="24" xfId="77" applyFont="1" applyBorder="1" applyAlignment="1" applyProtection="1">
      <alignment horizontal="center" vertical="center"/>
      <protection/>
    </xf>
    <xf numFmtId="0" fontId="18" fillId="0" borderId="0" xfId="77" applyFont="1" applyAlignment="1" applyProtection="1">
      <alignment horizontal="center" vertical="center"/>
      <protection/>
    </xf>
    <xf numFmtId="0" fontId="9" fillId="0" borderId="0" xfId="77" applyFont="1" applyAlignment="1" applyProtection="1">
      <alignment horizontal="left" vertical="center" wrapText="1"/>
      <protection/>
    </xf>
    <xf numFmtId="182" fontId="4" fillId="0" borderId="0" xfId="0" applyFont="1" applyAlignment="1">
      <alignment horizontal="left" vertical="center" wrapText="1"/>
    </xf>
    <xf numFmtId="0" fontId="7" fillId="0" borderId="21" xfId="77" applyFont="1" applyBorder="1" applyAlignment="1" applyProtection="1">
      <alignment horizontal="center" vertical="center" wrapText="1"/>
      <protection/>
    </xf>
    <xf numFmtId="0" fontId="8" fillId="0" borderId="23" xfId="77" applyFont="1" applyBorder="1" applyAlignment="1" applyProtection="1">
      <alignment horizontal="center" vertical="center" wrapText="1"/>
      <protection/>
    </xf>
    <xf numFmtId="0" fontId="30" fillId="0" borderId="0" xfId="77" applyFont="1" applyBorder="1" applyAlignment="1" applyProtection="1">
      <alignment horizontal="left" vertical="center" wrapText="1"/>
      <protection/>
    </xf>
    <xf numFmtId="182" fontId="30" fillId="0" borderId="0" xfId="0" applyFont="1" applyBorder="1" applyAlignment="1">
      <alignment horizontal="left" vertical="center" wrapText="1"/>
    </xf>
    <xf numFmtId="0" fontId="4" fillId="0" borderId="24" xfId="77" applyFont="1" applyBorder="1" applyAlignment="1">
      <alignment horizontal="center" vertical="center"/>
      <protection/>
    </xf>
    <xf numFmtId="0" fontId="4" fillId="0" borderId="23" xfId="77" applyFont="1" applyBorder="1" applyAlignment="1" applyProtection="1">
      <alignment horizontal="center" vertical="center"/>
      <protection/>
    </xf>
    <xf numFmtId="0" fontId="4" fillId="0" borderId="14" xfId="77" applyFont="1" applyBorder="1" applyAlignment="1" applyProtection="1">
      <alignment horizontal="center" vertical="center"/>
      <protection/>
    </xf>
    <xf numFmtId="0" fontId="4" fillId="0" borderId="16" xfId="77" applyFont="1" applyBorder="1" applyAlignment="1" applyProtection="1">
      <alignment horizontal="center" vertical="center"/>
      <protection/>
    </xf>
    <xf numFmtId="0" fontId="4" fillId="0" borderId="19" xfId="77" applyFont="1" applyBorder="1" applyAlignment="1" applyProtection="1">
      <alignment horizontal="center" vertical="center"/>
      <protection/>
    </xf>
    <xf numFmtId="0" fontId="4" fillId="0" borderId="18" xfId="77" applyFont="1" applyBorder="1" applyAlignment="1" applyProtection="1">
      <alignment horizontal="center" vertical="center"/>
      <protection/>
    </xf>
    <xf numFmtId="0" fontId="8" fillId="0" borderId="21" xfId="77" applyFont="1" applyBorder="1" applyAlignment="1" applyProtection="1">
      <alignment horizontal="center" vertical="center" wrapText="1"/>
      <protection/>
    </xf>
    <xf numFmtId="0" fontId="7" fillId="0" borderId="0" xfId="77" applyFont="1" applyBorder="1" applyAlignment="1" applyProtection="1">
      <alignment horizontal="center" vertical="center"/>
      <protection/>
    </xf>
    <xf numFmtId="0" fontId="7" fillId="0" borderId="12" xfId="77" applyFont="1" applyBorder="1" applyAlignment="1" applyProtection="1">
      <alignment horizontal="center" vertical="center"/>
      <protection/>
    </xf>
    <xf numFmtId="0" fontId="4" fillId="0" borderId="0" xfId="77" applyFont="1" applyBorder="1" applyAlignment="1" applyProtection="1">
      <alignment horizontal="center" vertical="center"/>
      <protection/>
    </xf>
    <xf numFmtId="0" fontId="4" fillId="0" borderId="12" xfId="77" applyFont="1" applyBorder="1" applyAlignment="1" applyProtection="1">
      <alignment horizontal="center" vertical="center"/>
      <protection/>
    </xf>
    <xf numFmtId="0" fontId="7" fillId="0" borderId="23" xfId="77" applyFont="1" applyBorder="1" applyAlignment="1" applyProtection="1">
      <alignment horizontal="center" vertical="center" wrapText="1"/>
      <protection/>
    </xf>
    <xf numFmtId="0" fontId="7" fillId="0" borderId="18" xfId="77" applyFont="1" applyBorder="1" applyAlignment="1" applyProtection="1">
      <alignment horizontal="center" vertical="center"/>
      <protection/>
    </xf>
    <xf numFmtId="0" fontId="7" fillId="0" borderId="15" xfId="77" applyFont="1" applyBorder="1" applyAlignment="1" applyProtection="1">
      <alignment horizontal="center" vertical="center"/>
      <protection/>
    </xf>
    <xf numFmtId="0" fontId="8" fillId="0" borderId="22" xfId="77" applyFont="1" applyBorder="1" applyAlignment="1" applyProtection="1">
      <alignment horizontal="center" vertical="center" wrapText="1"/>
      <protection/>
    </xf>
    <xf numFmtId="0" fontId="8" fillId="0" borderId="20" xfId="77" applyFont="1" applyBorder="1" applyAlignment="1">
      <alignment horizontal="center" vertical="center" wrapText="1"/>
      <protection/>
    </xf>
    <xf numFmtId="0" fontId="8" fillId="0" borderId="14" xfId="77" applyFont="1" applyBorder="1" applyAlignment="1" applyProtection="1">
      <alignment horizontal="center" vertical="center" wrapText="1"/>
      <protection/>
    </xf>
    <xf numFmtId="0" fontId="8" fillId="0" borderId="19" xfId="77" applyFont="1" applyBorder="1" applyAlignment="1" applyProtection="1">
      <alignment horizontal="center" vertical="center" wrapText="1"/>
      <protection/>
    </xf>
    <xf numFmtId="0" fontId="8" fillId="0" borderId="20" xfId="77" applyFont="1" applyBorder="1" applyAlignment="1" applyProtection="1">
      <alignment horizontal="center" vertical="center" wrapText="1"/>
      <protection/>
    </xf>
    <xf numFmtId="0" fontId="4" fillId="0" borderId="15" xfId="77" applyFont="1" applyBorder="1" applyAlignment="1" applyProtection="1">
      <alignment horizontal="center" vertical="center"/>
      <protection/>
    </xf>
    <xf numFmtId="182" fontId="4" fillId="0" borderId="20" xfId="0" applyFont="1" applyBorder="1" applyAlignment="1">
      <alignment horizontal="center" vertical="center" wrapText="1"/>
    </xf>
    <xf numFmtId="4" fontId="18" fillId="34" borderId="0" xfId="41" applyNumberFormat="1" applyFont="1" applyFill="1" applyAlignment="1">
      <alignment horizontal="center" vertical="center"/>
      <protection/>
    </xf>
    <xf numFmtId="195" fontId="18" fillId="34" borderId="0" xfId="41" applyNumberFormat="1" applyFont="1" applyFill="1" applyAlignment="1">
      <alignment horizontal="center"/>
      <protection/>
    </xf>
    <xf numFmtId="195" fontId="18" fillId="34" borderId="0" xfId="41" applyNumberFormat="1" applyFont="1" applyFill="1" applyAlignment="1">
      <alignment horizontal="center" vertical="center"/>
      <protection/>
    </xf>
    <xf numFmtId="4" fontId="18" fillId="34" borderId="0" xfId="41" applyNumberFormat="1" applyFont="1" applyFill="1" applyAlignment="1">
      <alignment horizontal="center"/>
      <protection/>
    </xf>
    <xf numFmtId="3" fontId="8" fillId="34" borderId="0" xfId="41" applyNumberFormat="1" applyFont="1" applyFill="1" applyBorder="1" applyAlignment="1">
      <alignment horizontal="left" vertical="center"/>
      <protection/>
    </xf>
    <xf numFmtId="49" fontId="9" fillId="34" borderId="0" xfId="41" applyNumberFormat="1" applyFont="1" applyFill="1" applyBorder="1" applyAlignment="1">
      <alignment horizontal="right"/>
      <protection/>
    </xf>
    <xf numFmtId="4" fontId="7" fillId="34" borderId="0" xfId="41" applyNumberFormat="1" applyFont="1" applyFill="1" applyBorder="1" applyAlignment="1">
      <alignment horizontal="left" vertical="top"/>
      <protection/>
    </xf>
    <xf numFmtId="49" fontId="9" fillId="34" borderId="0" xfId="41" applyNumberFormat="1" applyFont="1" applyFill="1" applyBorder="1" applyAlignment="1">
      <alignment horizontal="right" vertical="center"/>
      <protection/>
    </xf>
    <xf numFmtId="4" fontId="7" fillId="34" borderId="0" xfId="41" applyNumberFormat="1" applyFont="1" applyFill="1" applyBorder="1" applyAlignment="1">
      <alignment horizontal="left" vertical="center"/>
      <protection/>
    </xf>
    <xf numFmtId="195" fontId="9" fillId="34" borderId="0" xfId="41" applyNumberFormat="1" applyFont="1" applyFill="1" applyAlignment="1">
      <alignment/>
      <protection/>
    </xf>
    <xf numFmtId="49" fontId="9" fillId="34" borderId="18" xfId="41" applyNumberFormat="1" applyFont="1" applyFill="1" applyBorder="1" applyAlignment="1">
      <alignment horizontal="right" vertical="center"/>
      <protection/>
    </xf>
    <xf numFmtId="195" fontId="9" fillId="34" borderId="18" xfId="41" applyNumberFormat="1" applyFont="1" applyFill="1" applyBorder="1" applyAlignment="1">
      <alignment/>
      <protection/>
    </xf>
    <xf numFmtId="195" fontId="7" fillId="34" borderId="16" xfId="41" applyNumberFormat="1" applyFont="1" applyFill="1" applyBorder="1" applyAlignment="1">
      <alignment horizontal="center" vertical="center" wrapText="1"/>
      <protection/>
    </xf>
    <xf numFmtId="195" fontId="7" fillId="34" borderId="17" xfId="41" applyNumberFormat="1" applyFont="1" applyFill="1" applyBorder="1" applyAlignment="1">
      <alignment horizontal="center" vertical="center" wrapText="1"/>
      <protection/>
    </xf>
    <xf numFmtId="195" fontId="7" fillId="34" borderId="0" xfId="41" applyNumberFormat="1" applyFont="1" applyFill="1" applyBorder="1" applyAlignment="1">
      <alignment horizontal="center" vertical="center" wrapText="1"/>
      <protection/>
    </xf>
    <xf numFmtId="195" fontId="7" fillId="34" borderId="12" xfId="41" applyNumberFormat="1" applyFont="1" applyFill="1" applyBorder="1" applyAlignment="1">
      <alignment horizontal="center" vertical="center" wrapText="1"/>
      <protection/>
    </xf>
    <xf numFmtId="4" fontId="7" fillId="34" borderId="16" xfId="41" applyNumberFormat="1" applyFont="1" applyFill="1" applyBorder="1" applyAlignment="1">
      <alignment horizontal="center" vertical="top" wrapText="1"/>
      <protection/>
    </xf>
    <xf numFmtId="4" fontId="7" fillId="34" borderId="14" xfId="41" applyNumberFormat="1" applyFont="1" applyFill="1" applyBorder="1" applyAlignment="1">
      <alignment horizontal="center" vertical="top" wrapText="1"/>
      <protection/>
    </xf>
    <xf numFmtId="4" fontId="7" fillId="34" borderId="17" xfId="41" applyNumberFormat="1" applyFont="1" applyFill="1" applyBorder="1" applyAlignment="1">
      <alignment horizontal="center" vertical="top" wrapText="1"/>
      <protection/>
    </xf>
    <xf numFmtId="4" fontId="7" fillId="34" borderId="14" xfId="41" applyNumberFormat="1" applyFont="1" applyFill="1" applyBorder="1" applyAlignment="1">
      <alignment horizontal="center" vertical="center" wrapText="1"/>
      <protection/>
    </xf>
    <xf numFmtId="4" fontId="7" fillId="34" borderId="17" xfId="41" applyNumberFormat="1" applyFont="1" applyFill="1" applyBorder="1" applyAlignment="1">
      <alignment horizontal="center" vertical="center" wrapText="1"/>
      <protection/>
    </xf>
    <xf numFmtId="4" fontId="7" fillId="34" borderId="16" xfId="41" applyNumberFormat="1" applyFont="1" applyFill="1" applyBorder="1" applyAlignment="1">
      <alignment horizontal="center" vertical="center" wrapText="1"/>
      <protection/>
    </xf>
    <xf numFmtId="3" fontId="9" fillId="34" borderId="18" xfId="41" applyNumberFormat="1" applyFont="1" applyFill="1" applyBorder="1" applyAlignment="1">
      <alignment horizontal="center" wrapText="1"/>
      <protection/>
    </xf>
    <xf numFmtId="3" fontId="9" fillId="34" borderId="15" xfId="41" applyNumberFormat="1" applyFont="1" applyFill="1" applyBorder="1" applyAlignment="1">
      <alignment horizontal="center" wrapText="1"/>
      <protection/>
    </xf>
    <xf numFmtId="4" fontId="7" fillId="34" borderId="22" xfId="41" applyNumberFormat="1" applyFont="1" applyFill="1" applyBorder="1" applyAlignment="1">
      <alignment horizontal="center" vertical="center" wrapText="1"/>
      <protection/>
    </xf>
    <xf numFmtId="3" fontId="9" fillId="34" borderId="19" xfId="41" applyNumberFormat="1" applyFont="1" applyFill="1" applyBorder="1" applyAlignment="1">
      <alignment horizontal="center" wrapText="1"/>
      <protection/>
    </xf>
    <xf numFmtId="4" fontId="125" fillId="34" borderId="22" xfId="0" applyNumberFormat="1" applyFont="1" applyFill="1" applyBorder="1" applyAlignment="1">
      <alignment horizontal="center" vertical="top" wrapText="1"/>
    </xf>
    <xf numFmtId="4" fontId="9" fillId="34" borderId="19" xfId="41" applyNumberFormat="1" applyFont="1" applyFill="1" applyBorder="1" applyAlignment="1">
      <alignment horizontal="center" wrapText="1"/>
      <protection/>
    </xf>
    <xf numFmtId="4" fontId="9" fillId="34" borderId="18" xfId="41" applyNumberFormat="1" applyFont="1" applyFill="1" applyBorder="1" applyAlignment="1">
      <alignment horizontal="center" wrapText="1"/>
      <protection/>
    </xf>
    <xf numFmtId="4" fontId="133" fillId="34" borderId="20" xfId="0" applyNumberFormat="1" applyFont="1" applyFill="1" applyBorder="1" applyAlignment="1">
      <alignment horizontal="center" wrapText="1"/>
    </xf>
    <xf numFmtId="4" fontId="9" fillId="34" borderId="0" xfId="41" applyNumberFormat="1" applyFont="1" applyFill="1" applyBorder="1" applyAlignment="1">
      <alignment horizontal="center" wrapText="1"/>
      <protection/>
    </xf>
    <xf numFmtId="4" fontId="9" fillId="34" borderId="12" xfId="41" applyNumberFormat="1" applyFont="1" applyFill="1" applyBorder="1" applyAlignment="1">
      <alignment horizontal="center" wrapText="1"/>
      <protection/>
    </xf>
    <xf numFmtId="4" fontId="9" fillId="34" borderId="15" xfId="41" applyNumberFormat="1" applyFont="1" applyFill="1" applyBorder="1" applyAlignment="1">
      <alignment horizontal="center" wrapText="1"/>
      <protection/>
    </xf>
    <xf numFmtId="195" fontId="9" fillId="34" borderId="19" xfId="41" applyNumberFormat="1" applyFont="1" applyFill="1" applyBorder="1" applyAlignment="1">
      <alignment horizontal="center"/>
      <protection/>
    </xf>
    <xf numFmtId="195" fontId="9" fillId="34" borderId="18" xfId="41" applyNumberFormat="1" applyFont="1" applyFill="1" applyBorder="1" applyAlignment="1">
      <alignment horizontal="center"/>
      <protection/>
    </xf>
    <xf numFmtId="4" fontId="9" fillId="34" borderId="11" xfId="41" applyNumberFormat="1" applyFont="1" applyFill="1" applyBorder="1" applyAlignment="1">
      <alignment horizontal="center" wrapText="1"/>
      <protection/>
    </xf>
    <xf numFmtId="195" fontId="7" fillId="34" borderId="16" xfId="41" applyNumberFormat="1" applyFont="1" applyFill="1" applyBorder="1" applyAlignment="1">
      <alignment horizontal="left" vertical="center"/>
      <protection/>
    </xf>
    <xf numFmtId="195" fontId="4" fillId="34" borderId="16" xfId="41" applyNumberFormat="1" applyFont="1" applyFill="1" applyBorder="1" applyAlignment="1">
      <alignment horizontal="left" vertical="center"/>
      <protection/>
    </xf>
    <xf numFmtId="195" fontId="7" fillId="34" borderId="0" xfId="41" applyNumberFormat="1" applyFont="1" applyFill="1" applyBorder="1" applyAlignment="1">
      <alignment horizontal="center" vertical="top"/>
      <protection/>
    </xf>
    <xf numFmtId="195" fontId="7" fillId="34" borderId="12" xfId="41" applyNumberFormat="1" applyFont="1" applyFill="1" applyBorder="1" applyAlignment="1">
      <alignment horizontal="center" vertical="top"/>
      <protection/>
    </xf>
    <xf numFmtId="195" fontId="7" fillId="34" borderId="18" xfId="41" applyNumberFormat="1" applyFont="1" applyFill="1" applyBorder="1" applyAlignment="1">
      <alignment horizontal="center" vertical="center" wrapText="1"/>
      <protection/>
    </xf>
    <xf numFmtId="195" fontId="7" fillId="34" borderId="15" xfId="41" applyNumberFormat="1" applyFont="1" applyFill="1" applyBorder="1" applyAlignment="1">
      <alignment horizontal="center" vertical="center" wrapText="1"/>
      <protection/>
    </xf>
    <xf numFmtId="195" fontId="7" fillId="34" borderId="18" xfId="41" applyNumberFormat="1" applyFont="1" applyFill="1" applyBorder="1" applyAlignment="1">
      <alignment horizontal="center" wrapText="1"/>
      <protection/>
    </xf>
    <xf numFmtId="195" fontId="7" fillId="34" borderId="15" xfId="41" applyNumberFormat="1" applyFont="1" applyFill="1" applyBorder="1" applyAlignment="1">
      <alignment horizontal="center" wrapText="1"/>
      <protection/>
    </xf>
    <xf numFmtId="195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195" fontId="7" fillId="0" borderId="16" xfId="0" applyNumberFormat="1" applyFont="1" applyBorder="1" applyAlignment="1">
      <alignment horizontal="center" vertical="center" wrapText="1"/>
    </xf>
    <xf numFmtId="195" fontId="7" fillId="0" borderId="17" xfId="0" applyNumberFormat="1" applyFont="1" applyBorder="1" applyAlignment="1">
      <alignment horizontal="center" vertical="center" wrapText="1"/>
    </xf>
    <xf numFmtId="195" fontId="7" fillId="0" borderId="18" xfId="0" applyNumberFormat="1" applyFont="1" applyBorder="1" applyAlignment="1">
      <alignment horizontal="center" vertical="center"/>
    </xf>
    <xf numFmtId="195" fontId="9" fillId="0" borderId="35" xfId="0" applyNumberFormat="1" applyFont="1" applyBorder="1" applyAlignment="1">
      <alignment horizontal="center"/>
    </xf>
    <xf numFmtId="195" fontId="9" fillId="0" borderId="36" xfId="0" applyNumberFormat="1" applyFont="1" applyBorder="1" applyAlignment="1">
      <alignment horizontal="center"/>
    </xf>
    <xf numFmtId="195" fontId="9" fillId="0" borderId="37" xfId="0" applyNumberFormat="1" applyFont="1" applyBorder="1" applyAlignment="1">
      <alignment horizontal="center"/>
    </xf>
    <xf numFmtId="195" fontId="8" fillId="0" borderId="1" xfId="0" applyNumberFormat="1" applyFont="1" applyBorder="1" applyAlignment="1">
      <alignment horizontal="center" vertical="center"/>
    </xf>
    <xf numFmtId="195" fontId="8" fillId="0" borderId="22" xfId="0" applyNumberFormat="1" applyFont="1" applyBorder="1" applyAlignment="1">
      <alignment horizontal="center" vertical="center"/>
    </xf>
    <xf numFmtId="195" fontId="8" fillId="0" borderId="13" xfId="0" applyNumberFormat="1" applyFont="1" applyBorder="1" applyAlignment="1">
      <alignment horizontal="center" vertical="center"/>
    </xf>
    <xf numFmtId="195" fontId="18" fillId="0" borderId="0" xfId="0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195" fontId="7" fillId="0" borderId="0" xfId="0" applyNumberFormat="1" applyFont="1" applyBorder="1" applyAlignment="1">
      <alignment horizontal="center" vertical="center" wrapText="1"/>
    </xf>
    <xf numFmtId="195" fontId="7" fillId="0" borderId="38" xfId="0" applyNumberFormat="1" applyFont="1" applyBorder="1" applyAlignment="1">
      <alignment horizontal="center"/>
    </xf>
    <xf numFmtId="195" fontId="8" fillId="0" borderId="39" xfId="0" applyNumberFormat="1" applyFont="1" applyBorder="1" applyAlignment="1">
      <alignment horizontal="center"/>
    </xf>
    <xf numFmtId="195" fontId="7" fillId="0" borderId="40" xfId="0" applyNumberFormat="1" applyFont="1" applyBorder="1" applyAlignment="1">
      <alignment horizontal="center"/>
    </xf>
    <xf numFmtId="195" fontId="7" fillId="0" borderId="41" xfId="0" applyNumberFormat="1" applyFont="1" applyBorder="1" applyAlignment="1">
      <alignment horizontal="center"/>
    </xf>
    <xf numFmtId="195" fontId="7" fillId="0" borderId="39" xfId="0" applyNumberFormat="1" applyFont="1" applyBorder="1" applyAlignment="1">
      <alignment horizontal="center"/>
    </xf>
    <xf numFmtId="195" fontId="7" fillId="0" borderId="16" xfId="0" applyNumberFormat="1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center"/>
    </xf>
    <xf numFmtId="195" fontId="9" fillId="0" borderId="20" xfId="0" applyNumberFormat="1" applyFont="1" applyBorder="1" applyAlignment="1">
      <alignment horizontal="center"/>
    </xf>
    <xf numFmtId="195" fontId="8" fillId="0" borderId="13" xfId="0" applyNumberFormat="1" applyFont="1" applyBorder="1" applyAlignment="1">
      <alignment horizontal="center" wrapText="1"/>
    </xf>
    <xf numFmtId="195" fontId="7" fillId="0" borderId="18" xfId="0" applyNumberFormat="1" applyFont="1" applyBorder="1" applyAlignment="1">
      <alignment horizontal="center" vertical="center" wrapText="1"/>
    </xf>
    <xf numFmtId="195" fontId="7" fillId="0" borderId="15" xfId="0" applyNumberFormat="1" applyFont="1" applyBorder="1" applyAlignment="1">
      <alignment horizontal="center" vertical="center" wrapText="1"/>
    </xf>
    <xf numFmtId="195" fontId="32" fillId="0" borderId="0" xfId="0" applyNumberFormat="1" applyFont="1" applyAlignment="1">
      <alignment horizontal="center"/>
    </xf>
    <xf numFmtId="195" fontId="7" fillId="0" borderId="12" xfId="0" applyNumberFormat="1" applyFont="1" applyBorder="1" applyAlignment="1">
      <alignment horizontal="center" vertical="center" wrapText="1"/>
    </xf>
    <xf numFmtId="195" fontId="7" fillId="0" borderId="14" xfId="0" applyNumberFormat="1" applyFont="1" applyBorder="1" applyAlignment="1">
      <alignment horizontal="center" vertical="center" wrapText="1"/>
    </xf>
    <xf numFmtId="195" fontId="7" fillId="0" borderId="19" xfId="0" applyNumberFormat="1" applyFont="1" applyBorder="1" applyAlignment="1">
      <alignment horizontal="center" vertical="center" wrapText="1"/>
    </xf>
    <xf numFmtId="195" fontId="7" fillId="0" borderId="22" xfId="0" applyNumberFormat="1" applyFont="1" applyBorder="1" applyAlignment="1">
      <alignment horizontal="center" vertical="center" wrapText="1"/>
    </xf>
    <xf numFmtId="195" fontId="7" fillId="0" borderId="13" xfId="0" applyNumberFormat="1" applyFont="1" applyBorder="1" applyAlignment="1">
      <alignment horizontal="center" vertical="center" wrapText="1"/>
    </xf>
    <xf numFmtId="195" fontId="7" fillId="0" borderId="11" xfId="0" applyNumberFormat="1" applyFont="1" applyBorder="1" applyAlignment="1">
      <alignment horizontal="center" vertical="center" wrapText="1"/>
    </xf>
    <xf numFmtId="195" fontId="32" fillId="0" borderId="0" xfId="0" applyNumberFormat="1" applyFont="1" applyAlignment="1">
      <alignment horizontal="center" vertical="center"/>
    </xf>
    <xf numFmtId="195" fontId="7" fillId="0" borderId="14" xfId="0" applyNumberFormat="1" applyFont="1" applyBorder="1" applyAlignment="1">
      <alignment horizontal="center" vertical="top" wrapText="1"/>
    </xf>
    <xf numFmtId="195" fontId="7" fillId="0" borderId="16" xfId="0" applyNumberFormat="1" applyFont="1" applyBorder="1" applyAlignment="1">
      <alignment horizontal="center" vertical="top" wrapText="1"/>
    </xf>
    <xf numFmtId="195" fontId="9" fillId="0" borderId="19" xfId="0" applyNumberFormat="1" applyFont="1" applyBorder="1" applyAlignment="1">
      <alignment horizontal="center" vertical="center" wrapText="1"/>
    </xf>
    <xf numFmtId="195" fontId="9" fillId="0" borderId="18" xfId="0" applyNumberFormat="1" applyFont="1" applyBorder="1" applyAlignment="1">
      <alignment horizontal="center" vertical="center" wrapText="1"/>
    </xf>
    <xf numFmtId="2" fontId="18" fillId="0" borderId="0" xfId="57" applyFont="1" applyAlignment="1">
      <alignment horizontal="center"/>
      <protection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16" fillId="0" borderId="14" xfId="58" applyFont="1" applyBorder="1" applyAlignment="1">
      <alignment horizontal="center" vertical="center" wrapText="1"/>
      <protection/>
    </xf>
    <xf numFmtId="182" fontId="16" fillId="0" borderId="16" xfId="0" applyFont="1" applyBorder="1" applyAlignment="1">
      <alignment horizontal="center"/>
    </xf>
    <xf numFmtId="182" fontId="9" fillId="0" borderId="19" xfId="0" applyFont="1" applyBorder="1" applyAlignment="1">
      <alignment horizontal="center" vertical="center" wrapText="1"/>
    </xf>
    <xf numFmtId="182" fontId="9" fillId="0" borderId="18" xfId="0" applyFont="1" applyBorder="1" applyAlignment="1">
      <alignment horizontal="center"/>
    </xf>
    <xf numFmtId="209" fontId="4" fillId="0" borderId="0" xfId="0" applyNumberFormat="1" applyFont="1" applyAlignment="1">
      <alignment horizontal="center"/>
    </xf>
    <xf numFmtId="0" fontId="18" fillId="0" borderId="0" xfId="58" applyFont="1" applyAlignment="1">
      <alignment horizont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182" fontId="9" fillId="0" borderId="18" xfId="0" applyFont="1" applyBorder="1" applyAlignment="1">
      <alignment horizontal="center" vertical="center" wrapText="1"/>
    </xf>
    <xf numFmtId="0" fontId="9" fillId="0" borderId="0" xfId="58" applyFont="1" applyBorder="1" applyAlignment="1">
      <alignment horizontal="right" wrapText="1"/>
      <protection/>
    </xf>
    <xf numFmtId="182" fontId="4" fillId="0" borderId="0" xfId="0" applyFont="1" applyBorder="1" applyAlignment="1">
      <alignment horizontal="right"/>
    </xf>
    <xf numFmtId="197" fontId="21" fillId="0" borderId="0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top" wrapText="1"/>
    </xf>
    <xf numFmtId="0" fontId="19" fillId="0" borderId="16" xfId="0" applyNumberFormat="1" applyFont="1" applyBorder="1" applyAlignment="1">
      <alignment horizontal="center" vertical="top" wrapText="1"/>
    </xf>
    <xf numFmtId="0" fontId="19" fillId="0" borderId="17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4" fillId="0" borderId="19" xfId="0" applyNumberFormat="1" applyFont="1" applyBorder="1" applyAlignment="1">
      <alignment horizontal="center" wrapText="1"/>
    </xf>
    <xf numFmtId="0" fontId="24" fillId="0" borderId="18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18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49" applyFont="1" applyAlignment="1" applyProtection="1">
      <alignment horizontal="center"/>
      <protection/>
    </xf>
    <xf numFmtId="49" fontId="9" fillId="0" borderId="19" xfId="73" applyNumberFormat="1" applyFont="1" applyBorder="1" applyAlignment="1">
      <alignment horizontal="center" vertical="center" wrapText="1"/>
      <protection/>
    </xf>
    <xf numFmtId="49" fontId="9" fillId="0" borderId="18" xfId="73" applyNumberFormat="1" applyFont="1" applyBorder="1" applyAlignment="1">
      <alignment horizontal="center" vertical="center" wrapText="1"/>
      <protection/>
    </xf>
    <xf numFmtId="49" fontId="9" fillId="0" borderId="15" xfId="73" applyNumberFormat="1" applyFont="1" applyBorder="1" applyAlignment="1">
      <alignment horizontal="center" vertical="center" wrapText="1"/>
      <protection/>
    </xf>
    <xf numFmtId="0" fontId="7" fillId="0" borderId="17" xfId="73" applyFont="1" applyBorder="1" applyAlignment="1">
      <alignment horizontal="center" vertical="center" wrapText="1"/>
      <protection/>
    </xf>
    <xf numFmtId="182" fontId="7" fillId="0" borderId="12" xfId="0" applyFont="1" applyBorder="1" applyAlignment="1">
      <alignment horizontal="center" vertical="center" wrapText="1"/>
    </xf>
    <xf numFmtId="49" fontId="9" fillId="0" borderId="24" xfId="73" applyNumberFormat="1" applyFont="1" applyBorder="1" applyAlignment="1" applyProtection="1">
      <alignment horizontal="center" vertical="center" wrapText="1"/>
      <protection/>
    </xf>
    <xf numFmtId="182" fontId="4" fillId="0" borderId="24" xfId="0" applyFont="1" applyBorder="1" applyAlignment="1">
      <alignment/>
    </xf>
    <xf numFmtId="182" fontId="4" fillId="0" borderId="23" xfId="0" applyFont="1" applyBorder="1" applyAlignment="1">
      <alignment/>
    </xf>
    <xf numFmtId="49" fontId="9" fillId="0" borderId="19" xfId="73" applyNumberFormat="1" applyFont="1" applyBorder="1" applyAlignment="1" applyProtection="1">
      <alignment horizontal="center" vertical="center" wrapText="1"/>
      <protection/>
    </xf>
    <xf numFmtId="49" fontId="9" fillId="0" borderId="18" xfId="73" applyNumberFormat="1" applyFont="1" applyBorder="1" applyAlignment="1" applyProtection="1">
      <alignment horizontal="center" vertical="center" wrapText="1"/>
      <protection/>
    </xf>
    <xf numFmtId="49" fontId="9" fillId="0" borderId="15" xfId="73" applyNumberFormat="1" applyFont="1" applyBorder="1" applyAlignment="1" applyProtection="1">
      <alignment horizontal="center" vertical="center" wrapText="1"/>
      <protection/>
    </xf>
    <xf numFmtId="49" fontId="7" fillId="0" borderId="14" xfId="73" applyNumberFormat="1" applyFont="1" applyBorder="1" applyAlignment="1" applyProtection="1">
      <alignment horizontal="center" vertical="center" wrapText="1"/>
      <protection/>
    </xf>
    <xf numFmtId="49" fontId="7" fillId="0" borderId="16" xfId="73" applyNumberFormat="1" applyFont="1" applyBorder="1" applyAlignment="1" applyProtection="1">
      <alignment horizontal="center" vertical="center" wrapText="1"/>
      <protection/>
    </xf>
    <xf numFmtId="49" fontId="7" fillId="0" borderId="17" xfId="73" applyNumberFormat="1" applyFont="1" applyBorder="1" applyAlignment="1" applyProtection="1">
      <alignment horizontal="center" vertical="center" wrapText="1"/>
      <protection/>
    </xf>
    <xf numFmtId="0" fontId="7" fillId="0" borderId="12" xfId="73" applyFont="1" applyBorder="1" applyAlignment="1">
      <alignment horizontal="center" vertical="center" wrapText="1"/>
      <protection/>
    </xf>
    <xf numFmtId="182" fontId="7" fillId="0" borderId="15" xfId="0" applyFont="1" applyBorder="1" applyAlignment="1">
      <alignment horizontal="center" vertical="center" wrapText="1"/>
    </xf>
    <xf numFmtId="49" fontId="9" fillId="0" borderId="21" xfId="73" applyNumberFormat="1" applyFont="1" applyBorder="1" applyAlignment="1" applyProtection="1">
      <alignment horizontal="center" vertical="center" wrapText="1"/>
      <protection/>
    </xf>
    <xf numFmtId="41" fontId="4" fillId="0" borderId="0" xfId="59" applyNumberFormat="1" applyFont="1" applyBorder="1" applyAlignment="1" applyProtection="1">
      <alignment horizontal="center" vertical="top"/>
      <protection/>
    </xf>
    <xf numFmtId="182" fontId="4" fillId="0" borderId="0" xfId="0" applyFont="1" applyBorder="1" applyAlignment="1">
      <alignment horizontal="center" vertical="top"/>
    </xf>
    <xf numFmtId="49" fontId="7" fillId="0" borderId="14" xfId="73" applyNumberFormat="1" applyFont="1" applyBorder="1" applyAlignment="1" applyProtection="1">
      <alignment horizontal="center" vertical="center"/>
      <protection/>
    </xf>
    <xf numFmtId="49" fontId="7" fillId="0" borderId="16" xfId="73" applyNumberFormat="1" applyFont="1" applyBorder="1" applyAlignment="1" applyProtection="1">
      <alignment horizontal="center" vertical="center"/>
      <protection/>
    </xf>
    <xf numFmtId="49" fontId="7" fillId="0" borderId="17" xfId="73" applyNumberFormat="1" applyFont="1" applyBorder="1" applyAlignment="1" applyProtection="1">
      <alignment horizontal="center" vertical="center"/>
      <protection/>
    </xf>
    <xf numFmtId="49" fontId="9" fillId="0" borderId="14" xfId="73" applyNumberFormat="1" applyFont="1" applyBorder="1" applyAlignment="1">
      <alignment horizontal="center" vertical="center" wrapText="1"/>
      <protection/>
    </xf>
    <xf numFmtId="49" fontId="9" fillId="0" borderId="11" xfId="73" applyNumberFormat="1" applyFont="1" applyBorder="1" applyAlignment="1">
      <alignment horizontal="center" vertical="center" wrapText="1"/>
      <protection/>
    </xf>
    <xf numFmtId="0" fontId="7" fillId="0" borderId="21" xfId="73" applyFont="1" applyBorder="1" applyAlignment="1">
      <alignment horizontal="center" vertical="center"/>
      <protection/>
    </xf>
    <xf numFmtId="0" fontId="7" fillId="0" borderId="24" xfId="73" applyFont="1" applyBorder="1" applyAlignment="1">
      <alignment horizontal="center" vertical="center"/>
      <protection/>
    </xf>
    <xf numFmtId="0" fontId="7" fillId="0" borderId="23" xfId="73" applyFont="1" applyBorder="1" applyAlignment="1">
      <alignment horizontal="center" vertical="center"/>
      <protection/>
    </xf>
    <xf numFmtId="0" fontId="7" fillId="0" borderId="21" xfId="74" applyNumberFormat="1" applyFont="1" applyBorder="1" applyAlignment="1">
      <alignment horizontal="center" vertical="center"/>
      <protection/>
    </xf>
    <xf numFmtId="0" fontId="7" fillId="0" borderId="23" xfId="74" applyNumberFormat="1" applyFont="1" applyBorder="1" applyAlignment="1">
      <alignment horizontal="center" vertical="center"/>
      <protection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59" applyNumberFormat="1" applyFont="1" applyBorder="1" applyAlignment="1">
      <alignment horizontal="center" vertical="center" wrapText="1"/>
      <protection/>
    </xf>
    <xf numFmtId="0" fontId="7" fillId="0" borderId="24" xfId="78" applyNumberFormat="1" applyFont="1" applyBorder="1" applyAlignment="1" applyProtection="1">
      <alignment horizontal="center" vertical="center"/>
      <protection/>
    </xf>
    <xf numFmtId="0" fontId="18" fillId="0" borderId="0" xfId="49" applyNumberFormat="1" applyFont="1" applyAlignment="1" applyProtection="1">
      <alignment horizontal="center"/>
      <protection/>
    </xf>
    <xf numFmtId="0" fontId="7" fillId="0" borderId="24" xfId="78" applyNumberFormat="1" applyFont="1" applyBorder="1" applyAlignment="1">
      <alignment horizontal="left" vertical="center"/>
    </xf>
    <xf numFmtId="0" fontId="7" fillId="0" borderId="23" xfId="78" applyNumberFormat="1" applyFont="1" applyBorder="1" applyAlignment="1">
      <alignment horizontal="left" vertical="center"/>
    </xf>
    <xf numFmtId="0" fontId="18" fillId="0" borderId="0" xfId="78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>
      <alignment horizontal="center" vertical="center"/>
    </xf>
    <xf numFmtId="0" fontId="4" fillId="0" borderId="0" xfId="78" applyNumberFormat="1" applyFont="1" applyBorder="1" applyAlignment="1">
      <alignment horizontal="center" vertical="top"/>
    </xf>
    <xf numFmtId="0" fontId="7" fillId="0" borderId="14" xfId="74" applyNumberFormat="1" applyFont="1" applyBorder="1" applyAlignment="1">
      <alignment horizontal="center" vertical="center" wrapText="1"/>
      <protection/>
    </xf>
    <xf numFmtId="0" fontId="7" fillId="0" borderId="11" xfId="74" applyNumberFormat="1" applyFont="1" applyBorder="1" applyAlignment="1">
      <alignment horizontal="center" vertical="center" wrapText="1"/>
      <protection/>
    </xf>
    <xf numFmtId="0" fontId="7" fillId="0" borderId="19" xfId="74" applyNumberFormat="1" applyFont="1" applyBorder="1" applyAlignment="1">
      <alignment horizontal="center" vertical="center" wrapText="1"/>
      <protection/>
    </xf>
    <xf numFmtId="0" fontId="7" fillId="0" borderId="14" xfId="74" applyNumberFormat="1" applyFont="1" applyBorder="1" applyAlignment="1" applyProtection="1">
      <alignment horizontal="center" vertical="center" wrapText="1"/>
      <protection/>
    </xf>
    <xf numFmtId="0" fontId="7" fillId="0" borderId="16" xfId="74" applyNumberFormat="1" applyFont="1" applyBorder="1" applyAlignment="1" applyProtection="1">
      <alignment horizontal="center" vertical="center" wrapText="1"/>
      <protection/>
    </xf>
    <xf numFmtId="0" fontId="7" fillId="0" borderId="17" xfId="74" applyNumberFormat="1" applyFont="1" applyBorder="1" applyAlignment="1" applyProtection="1">
      <alignment horizontal="center" vertical="center" wrapText="1"/>
      <protection/>
    </xf>
    <xf numFmtId="0" fontId="7" fillId="0" borderId="16" xfId="78" applyNumberFormat="1" applyFont="1" applyBorder="1" applyAlignment="1">
      <alignment horizontal="center" vertical="center" wrapText="1"/>
    </xf>
    <xf numFmtId="0" fontId="7" fillId="0" borderId="16" xfId="78" applyNumberFormat="1" applyFont="1" applyBorder="1" applyAlignment="1">
      <alignment horizontal="center" vertical="center"/>
    </xf>
    <xf numFmtId="0" fontId="7" fillId="0" borderId="18" xfId="78" applyNumberFormat="1" applyFont="1" applyBorder="1" applyAlignment="1">
      <alignment horizontal="center" vertical="center"/>
    </xf>
    <xf numFmtId="0" fontId="7" fillId="0" borderId="14" xfId="74" applyNumberFormat="1" applyFont="1" applyBorder="1" applyAlignment="1" applyProtection="1">
      <alignment horizontal="center" vertical="center"/>
      <protection/>
    </xf>
    <xf numFmtId="0" fontId="7" fillId="0" borderId="16" xfId="74" applyNumberFormat="1" applyFont="1" applyBorder="1" applyAlignment="1" applyProtection="1">
      <alignment horizontal="center" vertical="center"/>
      <protection/>
    </xf>
    <xf numFmtId="0" fontId="9" fillId="0" borderId="11" xfId="74" applyNumberFormat="1" applyFont="1" applyBorder="1" applyAlignment="1">
      <alignment horizontal="center" vertical="center" wrapText="1"/>
      <protection/>
    </xf>
    <xf numFmtId="0" fontId="9" fillId="0" borderId="0" xfId="74" applyNumberFormat="1" applyFont="1" applyBorder="1" applyAlignment="1">
      <alignment horizontal="center" vertical="center" wrapText="1"/>
      <protection/>
    </xf>
    <xf numFmtId="0" fontId="9" fillId="0" borderId="12" xfId="74" applyNumberFormat="1" applyFont="1" applyBorder="1" applyAlignment="1">
      <alignment horizontal="center" vertical="center" wrapText="1"/>
      <protection/>
    </xf>
    <xf numFmtId="0" fontId="9" fillId="0" borderId="19" xfId="74" applyNumberFormat="1" applyFont="1" applyBorder="1" applyAlignment="1" applyProtection="1">
      <alignment horizontal="center" vertical="center" wrapText="1"/>
      <protection/>
    </xf>
    <xf numFmtId="0" fontId="9" fillId="0" borderId="18" xfId="74" applyNumberFormat="1" applyFont="1" applyBorder="1" applyAlignment="1" applyProtection="1">
      <alignment horizontal="center" vertical="center" wrapText="1"/>
      <protection/>
    </xf>
    <xf numFmtId="0" fontId="7" fillId="20" borderId="18" xfId="0" applyNumberFormat="1" applyFont="1" applyFill="1" applyBorder="1" applyAlignment="1">
      <alignment horizontal="center" wrapText="1"/>
    </xf>
    <xf numFmtId="0" fontId="7" fillId="20" borderId="15" xfId="0" applyNumberFormat="1" applyFont="1" applyFill="1" applyBorder="1" applyAlignment="1">
      <alignment horizontal="center" wrapText="1"/>
    </xf>
    <xf numFmtId="0" fontId="18" fillId="20" borderId="0" xfId="0" applyNumberFormat="1" applyFont="1" applyFill="1" applyAlignment="1">
      <alignment horizontal="center" vertical="center"/>
    </xf>
    <xf numFmtId="0" fontId="7" fillId="20" borderId="16" xfId="0" applyNumberFormat="1" applyFont="1" applyFill="1" applyBorder="1" applyAlignment="1">
      <alignment horizontal="center" vertical="top"/>
    </xf>
    <xf numFmtId="0" fontId="7" fillId="34" borderId="17" xfId="0" applyNumberFormat="1" applyFont="1" applyFill="1" applyBorder="1" applyAlignment="1">
      <alignment horizontal="center" vertical="top"/>
    </xf>
    <xf numFmtId="0" fontId="7" fillId="20" borderId="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center" vertical="top" wrapText="1"/>
    </xf>
    <xf numFmtId="0" fontId="7" fillId="20" borderId="13" xfId="0" applyNumberFormat="1" applyFont="1" applyFill="1" applyBorder="1" applyAlignment="1">
      <alignment horizontal="center" vertical="top" wrapText="1"/>
    </xf>
    <xf numFmtId="0" fontId="7" fillId="20" borderId="21" xfId="0" applyNumberFormat="1" applyFont="1" applyFill="1" applyBorder="1" applyAlignment="1">
      <alignment horizontal="center" vertical="top" wrapText="1"/>
    </xf>
    <xf numFmtId="0" fontId="7" fillId="20" borderId="24" xfId="0" applyNumberFormat="1" applyFont="1" applyFill="1" applyBorder="1" applyAlignment="1">
      <alignment horizontal="center" vertical="top" wrapText="1"/>
    </xf>
    <xf numFmtId="0" fontId="7" fillId="20" borderId="0" xfId="0" applyNumberFormat="1" applyFont="1" applyFill="1" applyBorder="1" applyAlignment="1">
      <alignment horizontal="center" vertical="top"/>
    </xf>
    <xf numFmtId="0" fontId="7" fillId="20" borderId="12" xfId="0" applyNumberFormat="1" applyFont="1" applyFill="1" applyBorder="1" applyAlignment="1">
      <alignment horizontal="center" vertical="top"/>
    </xf>
    <xf numFmtId="0" fontId="7" fillId="34" borderId="17" xfId="0" applyNumberFormat="1" applyFont="1" applyFill="1" applyBorder="1" applyAlignment="1">
      <alignment horizontal="center" vertical="top" wrapText="1"/>
    </xf>
    <xf numFmtId="0" fontId="7" fillId="20" borderId="0" xfId="0" applyNumberFormat="1" applyFont="1" applyFill="1" applyBorder="1" applyAlignment="1">
      <alignment horizontal="center"/>
    </xf>
    <xf numFmtId="0" fontId="7" fillId="20" borderId="12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 vertical="top" wrapText="1"/>
    </xf>
    <xf numFmtId="0" fontId="16" fillId="20" borderId="14" xfId="0" applyNumberFormat="1" applyFont="1" applyFill="1" applyBorder="1" applyAlignment="1">
      <alignment horizontal="center" vertical="top" wrapText="1"/>
    </xf>
    <xf numFmtId="0" fontId="7" fillId="20" borderId="11" xfId="0" applyNumberFormat="1" applyFont="1" applyFill="1" applyBorder="1" applyAlignment="1">
      <alignment horizontal="center" vertical="top" wrapText="1"/>
    </xf>
    <xf numFmtId="0" fontId="7" fillId="34" borderId="22" xfId="0" applyNumberFormat="1" applyFont="1" applyFill="1" applyBorder="1" applyAlignment="1">
      <alignment horizontal="center" vertical="top"/>
    </xf>
    <xf numFmtId="0" fontId="7" fillId="20" borderId="13" xfId="0" applyNumberFormat="1" applyFont="1" applyFill="1" applyBorder="1" applyAlignment="1">
      <alignment horizontal="center" vertical="top"/>
    </xf>
    <xf numFmtId="0" fontId="7" fillId="20" borderId="21" xfId="0" applyNumberFormat="1" applyFont="1" applyFill="1" applyBorder="1" applyAlignment="1">
      <alignment horizontal="left" vertical="top"/>
    </xf>
    <xf numFmtId="0" fontId="7" fillId="20" borderId="24" xfId="0" applyNumberFormat="1" applyFont="1" applyFill="1" applyBorder="1" applyAlignment="1">
      <alignment horizontal="left" vertical="top"/>
    </xf>
    <xf numFmtId="0" fontId="7" fillId="20" borderId="23" xfId="0" applyNumberFormat="1" applyFont="1" applyFill="1" applyBorder="1" applyAlignment="1">
      <alignment horizontal="left" vertical="top"/>
    </xf>
    <xf numFmtId="0" fontId="7" fillId="20" borderId="1" xfId="0" applyNumberFormat="1" applyFont="1" applyFill="1" applyBorder="1" applyAlignment="1">
      <alignment horizontal="center" vertical="top"/>
    </xf>
    <xf numFmtId="0" fontId="7" fillId="20" borderId="21" xfId="0" applyNumberFormat="1" applyFont="1" applyFill="1" applyBorder="1" applyAlignment="1">
      <alignment horizontal="center" vertical="top"/>
    </xf>
    <xf numFmtId="0" fontId="7" fillId="20" borderId="24" xfId="0" applyNumberFormat="1" applyFont="1" applyFill="1" applyBorder="1" applyAlignment="1">
      <alignment horizontal="center" vertical="top"/>
    </xf>
    <xf numFmtId="0" fontId="7" fillId="20" borderId="23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0" fontId="16" fillId="0" borderId="16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16" fillId="34" borderId="16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16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Alignment="1">
      <alignment horizontal="right" vertical="center"/>
    </xf>
    <xf numFmtId="0" fontId="18" fillId="34" borderId="0" xfId="0" applyNumberFormat="1" applyFont="1" applyFill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top" wrapText="1"/>
    </xf>
    <xf numFmtId="0" fontId="7" fillId="34" borderId="18" xfId="0" applyNumberFormat="1" applyFont="1" applyFill="1" applyBorder="1" applyAlignment="1">
      <alignment horizontal="center" wrapText="1"/>
    </xf>
    <xf numFmtId="0" fontId="7" fillId="34" borderId="15" xfId="0" applyNumberFormat="1" applyFont="1" applyFill="1" applyBorder="1" applyAlignment="1">
      <alignment horizontal="center" wrapText="1"/>
    </xf>
    <xf numFmtId="197" fontId="36" fillId="0" borderId="11" xfId="61" applyNumberFormat="1" applyFont="1" applyBorder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197" fontId="7" fillId="0" borderId="11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6" fillId="0" borderId="18" xfId="61" applyFont="1" applyBorder="1" applyAlignment="1">
      <alignment horizontal="left" vertical="center"/>
      <protection/>
    </xf>
    <xf numFmtId="0" fontId="16" fillId="0" borderId="16" xfId="61" applyFont="1" applyBorder="1" applyAlignment="1">
      <alignment horizontal="center" vertical="top" wrapText="1"/>
      <protection/>
    </xf>
    <xf numFmtId="0" fontId="16" fillId="0" borderId="17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center" vertical="top" wrapText="1"/>
      <protection/>
    </xf>
    <xf numFmtId="0" fontId="16" fillId="0" borderId="12" xfId="61" applyFont="1" applyBorder="1" applyAlignment="1">
      <alignment horizontal="center" vertical="top" wrapText="1"/>
      <protection/>
    </xf>
    <xf numFmtId="0" fontId="16" fillId="0" borderId="21" xfId="61" applyFont="1" applyBorder="1" applyAlignment="1">
      <alignment horizontal="center" vertical="center"/>
      <protection/>
    </xf>
    <xf numFmtId="0" fontId="16" fillId="0" borderId="24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top" wrapText="1"/>
      <protection/>
    </xf>
    <xf numFmtId="0" fontId="16" fillId="0" borderId="11" xfId="61" applyFont="1" applyBorder="1" applyAlignment="1">
      <alignment horizontal="center" vertical="top" wrapText="1"/>
      <protection/>
    </xf>
    <xf numFmtId="0" fontId="13" fillId="0" borderId="0" xfId="61" applyFont="1" applyBorder="1" applyAlignment="1">
      <alignment horizontal="center" wrapText="1"/>
      <protection/>
    </xf>
    <xf numFmtId="0" fontId="13" fillId="0" borderId="12" xfId="61" applyFont="1" applyBorder="1" applyAlignment="1">
      <alignment horizontal="center" wrapText="1"/>
      <protection/>
    </xf>
    <xf numFmtId="0" fontId="13" fillId="0" borderId="18" xfId="61" applyFont="1" applyBorder="1" applyAlignment="1">
      <alignment horizontal="center" wrapText="1"/>
      <protection/>
    </xf>
    <xf numFmtId="0" fontId="13" fillId="0" borderId="15" xfId="61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top" wrapText="1"/>
      <protection/>
    </xf>
    <xf numFmtId="0" fontId="9" fillId="0" borderId="0" xfId="61" applyFont="1" applyBorder="1" applyAlignment="1">
      <alignment horizontal="center" vertical="top" wrapText="1"/>
      <protection/>
    </xf>
    <xf numFmtId="0" fontId="9" fillId="0" borderId="12" xfId="61" applyFont="1" applyBorder="1" applyAlignment="1">
      <alignment horizontal="center" vertical="top" wrapText="1"/>
      <protection/>
    </xf>
    <xf numFmtId="0" fontId="9" fillId="0" borderId="19" xfId="61" applyFont="1" applyBorder="1" applyAlignment="1">
      <alignment horizontal="center" vertical="top" wrapText="1"/>
      <protection/>
    </xf>
    <xf numFmtId="0" fontId="9" fillId="0" borderId="15" xfId="61" applyFont="1" applyBorder="1" applyAlignment="1">
      <alignment horizontal="center" vertical="top" wrapText="1"/>
      <protection/>
    </xf>
    <xf numFmtId="0" fontId="9" fillId="0" borderId="18" xfId="61" applyFont="1" applyBorder="1" applyAlignment="1">
      <alignment horizontal="center" vertical="top" wrapText="1"/>
      <protection/>
    </xf>
    <xf numFmtId="0" fontId="9" fillId="0" borderId="19" xfId="61" applyFont="1" applyBorder="1" applyAlignment="1">
      <alignment horizontal="center" wrapText="1"/>
      <protection/>
    </xf>
    <xf numFmtId="0" fontId="9" fillId="0" borderId="15" xfId="61" applyFont="1" applyBorder="1" applyAlignment="1">
      <alignment horizontal="center" wrapText="1"/>
      <protection/>
    </xf>
    <xf numFmtId="197" fontId="7" fillId="0" borderId="0" xfId="61" applyNumberFormat="1" applyFont="1" applyBorder="1" applyAlignment="1">
      <alignment horizontal="center" vertical="center"/>
      <protection/>
    </xf>
    <xf numFmtId="197" fontId="36" fillId="0" borderId="0" xfId="61" applyNumberFormat="1" applyFont="1" applyBorder="1" applyAlignment="1">
      <alignment horizontal="center" vertical="center"/>
      <protection/>
    </xf>
    <xf numFmtId="197" fontId="16" fillId="0" borderId="21" xfId="61" applyNumberFormat="1" applyFont="1" applyBorder="1" applyAlignment="1">
      <alignment horizontal="center" vertical="center"/>
      <protection/>
    </xf>
    <xf numFmtId="197" fontId="16" fillId="0" borderId="24" xfId="61" applyNumberFormat="1" applyFont="1" applyBorder="1" applyAlignment="1">
      <alignment horizontal="center" vertical="center"/>
      <protection/>
    </xf>
    <xf numFmtId="197" fontId="9" fillId="0" borderId="24" xfId="61" applyNumberFormat="1" applyFont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 vertical="center"/>
    </xf>
    <xf numFmtId="0" fontId="24" fillId="0" borderId="18" xfId="0" applyNumberFormat="1" applyFont="1" applyBorder="1" applyAlignment="1">
      <alignment horizontal="right" vertical="center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126" fillId="0" borderId="0" xfId="0" applyNumberFormat="1" applyFont="1" applyAlignment="1">
      <alignment horizontal="center" vertical="center"/>
    </xf>
    <xf numFmtId="0" fontId="127" fillId="0" borderId="16" xfId="0" applyNumberFormat="1" applyFont="1" applyBorder="1" applyAlignment="1">
      <alignment horizontal="center" vertical="center" wrapText="1"/>
    </xf>
    <xf numFmtId="0" fontId="127" fillId="0" borderId="17" xfId="0" applyNumberFormat="1" applyFont="1" applyBorder="1" applyAlignment="1">
      <alignment horizontal="center" vertical="center" wrapText="1"/>
    </xf>
    <xf numFmtId="0" fontId="127" fillId="0" borderId="0" xfId="0" applyNumberFormat="1" applyFont="1" applyBorder="1" applyAlignment="1">
      <alignment horizontal="center" vertical="center" wrapText="1"/>
    </xf>
    <xf numFmtId="0" fontId="127" fillId="0" borderId="12" xfId="0" applyNumberFormat="1" applyFont="1" applyBorder="1" applyAlignment="1">
      <alignment horizontal="center" vertical="center" wrapText="1"/>
    </xf>
    <xf numFmtId="0" fontId="127" fillId="0" borderId="18" xfId="0" applyNumberFormat="1" applyFont="1" applyBorder="1" applyAlignment="1">
      <alignment horizontal="center" vertical="center" wrapText="1"/>
    </xf>
    <xf numFmtId="0" fontId="127" fillId="0" borderId="15" xfId="0" applyNumberFormat="1" applyFont="1" applyBorder="1" applyAlignment="1">
      <alignment horizontal="center" vertical="center" wrapText="1"/>
    </xf>
    <xf numFmtId="0" fontId="125" fillId="0" borderId="21" xfId="0" applyNumberFormat="1" applyFont="1" applyBorder="1" applyAlignment="1">
      <alignment horizontal="center" vertical="top" wrapText="1"/>
    </xf>
    <xf numFmtId="0" fontId="125" fillId="0" borderId="24" xfId="0" applyNumberFormat="1" applyFont="1" applyBorder="1" applyAlignment="1">
      <alignment horizontal="center" vertical="top" wrapText="1"/>
    </xf>
    <xf numFmtId="0" fontId="125" fillId="0" borderId="23" xfId="0" applyNumberFormat="1" applyFont="1" applyBorder="1" applyAlignment="1">
      <alignment horizontal="center" vertical="top" wrapText="1"/>
    </xf>
    <xf numFmtId="0" fontId="128" fillId="0" borderId="14" xfId="0" applyNumberFormat="1" applyFont="1" applyBorder="1" applyAlignment="1">
      <alignment horizontal="center" vertical="top"/>
    </xf>
    <xf numFmtId="0" fontId="128" fillId="0" borderId="16" xfId="0" applyNumberFormat="1" applyFont="1" applyBorder="1" applyAlignment="1">
      <alignment horizontal="center" vertical="top"/>
    </xf>
    <xf numFmtId="0" fontId="128" fillId="0" borderId="22" xfId="0" applyNumberFormat="1" applyFont="1" applyBorder="1" applyAlignment="1">
      <alignment horizontal="center" vertical="top"/>
    </xf>
    <xf numFmtId="0" fontId="134" fillId="0" borderId="22" xfId="0" applyNumberFormat="1" applyFont="1" applyBorder="1" applyAlignment="1">
      <alignment horizontal="center" vertical="top"/>
    </xf>
    <xf numFmtId="0" fontId="125" fillId="0" borderId="22" xfId="0" applyNumberFormat="1" applyFont="1" applyBorder="1" applyAlignment="1">
      <alignment horizontal="center" vertical="top"/>
    </xf>
    <xf numFmtId="0" fontId="134" fillId="0" borderId="14" xfId="0" applyNumberFormat="1" applyFont="1" applyBorder="1" applyAlignment="1">
      <alignment horizontal="center" vertical="top"/>
    </xf>
    <xf numFmtId="0" fontId="134" fillId="0" borderId="17" xfId="0" applyNumberFormat="1" applyFont="1" applyBorder="1" applyAlignment="1">
      <alignment horizontal="center" vertical="top"/>
    </xf>
    <xf numFmtId="0" fontId="129" fillId="0" borderId="20" xfId="0" applyNumberFormat="1" applyFont="1" applyBorder="1" applyAlignment="1">
      <alignment horizontal="center"/>
    </xf>
    <xf numFmtId="0" fontId="129" fillId="0" borderId="19" xfId="0" applyNumberFormat="1" applyFont="1" applyBorder="1" applyAlignment="1">
      <alignment horizontal="center"/>
    </xf>
    <xf numFmtId="0" fontId="135" fillId="0" borderId="0" xfId="0" applyNumberFormat="1" applyFont="1" applyAlignment="1">
      <alignment horizontal="center" vertical="center"/>
    </xf>
    <xf numFmtId="0" fontId="128" fillId="0" borderId="21" xfId="0" applyNumberFormat="1" applyFont="1" applyBorder="1" applyAlignment="1">
      <alignment horizontal="center" vertical="top"/>
    </xf>
    <xf numFmtId="0" fontId="128" fillId="0" borderId="24" xfId="0" applyNumberFormat="1" applyFont="1" applyBorder="1" applyAlignment="1">
      <alignment horizontal="center" vertical="top"/>
    </xf>
    <xf numFmtId="0" fontId="128" fillId="0" borderId="11" xfId="0" applyNumberFormat="1" applyFont="1" applyBorder="1" applyAlignment="1">
      <alignment horizontal="center" vertical="top"/>
    </xf>
    <xf numFmtId="0" fontId="128" fillId="0" borderId="12" xfId="0" applyNumberFormat="1" applyFont="1" applyBorder="1" applyAlignment="1">
      <alignment horizontal="center" vertical="top"/>
    </xf>
    <xf numFmtId="0" fontId="129" fillId="0" borderId="11" xfId="0" applyNumberFormat="1" applyFont="1" applyBorder="1" applyAlignment="1">
      <alignment horizontal="center"/>
    </xf>
    <xf numFmtId="0" fontId="129" fillId="0" borderId="12" xfId="0" applyNumberFormat="1" applyFont="1" applyBorder="1" applyAlignment="1">
      <alignment horizontal="center"/>
    </xf>
    <xf numFmtId="0" fontId="128" fillId="0" borderId="0" xfId="0" applyNumberFormat="1" applyFont="1" applyBorder="1" applyAlignment="1">
      <alignment horizontal="center" vertical="top"/>
    </xf>
    <xf numFmtId="0" fontId="19" fillId="0" borderId="24" xfId="0" applyNumberFormat="1" applyFont="1" applyBorder="1" applyAlignment="1">
      <alignment horizontal="center" vertical="top"/>
    </xf>
    <xf numFmtId="0" fontId="19" fillId="0" borderId="23" xfId="0" applyNumberFormat="1" applyFont="1" applyBorder="1" applyAlignment="1">
      <alignment horizontal="center" vertical="top"/>
    </xf>
    <xf numFmtId="0" fontId="19" fillId="0" borderId="21" xfId="0" applyNumberFormat="1" applyFont="1" applyBorder="1" applyAlignment="1">
      <alignment horizontal="center" vertical="top"/>
    </xf>
    <xf numFmtId="0" fontId="78" fillId="0" borderId="21" xfId="0" applyNumberFormat="1" applyFont="1" applyBorder="1" applyAlignment="1">
      <alignment horizontal="center" vertical="top"/>
    </xf>
    <xf numFmtId="0" fontId="78" fillId="0" borderId="24" xfId="0" applyNumberFormat="1" applyFont="1" applyBorder="1" applyAlignment="1">
      <alignment horizontal="center" vertical="top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top"/>
    </xf>
    <xf numFmtId="0" fontId="25" fillId="0" borderId="1" xfId="0" applyNumberFormat="1" applyFont="1" applyBorder="1" applyAlignment="1">
      <alignment horizontal="center" vertical="top"/>
    </xf>
    <xf numFmtId="0" fontId="25" fillId="0" borderId="24" xfId="0" applyNumberFormat="1" applyFont="1" applyBorder="1" applyAlignment="1">
      <alignment horizontal="center" vertical="top"/>
    </xf>
    <xf numFmtId="0" fontId="78" fillId="0" borderId="23" xfId="0" applyNumberFormat="1" applyFont="1" applyBorder="1" applyAlignment="1">
      <alignment horizontal="center" vertical="top"/>
    </xf>
    <xf numFmtId="197" fontId="4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97" fontId="21" fillId="0" borderId="16" xfId="0" applyNumberFormat="1" applyFont="1" applyBorder="1" applyAlignment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 wrapText="1"/>
    </xf>
    <xf numFmtId="0" fontId="7" fillId="0" borderId="22" xfId="75" applyFont="1" applyBorder="1" applyAlignment="1" applyProtection="1">
      <alignment horizontal="center" vertical="center"/>
      <protection/>
    </xf>
    <xf numFmtId="0" fontId="24" fillId="0" borderId="13" xfId="62" applyFont="1" applyBorder="1" applyAlignment="1">
      <alignment horizontal="center" vertical="center" wrapText="1"/>
      <protection/>
    </xf>
    <xf numFmtId="37" fontId="4" fillId="0" borderId="22" xfId="51" applyFont="1" applyBorder="1">
      <alignment/>
      <protection/>
    </xf>
    <xf numFmtId="37" fontId="7" fillId="0" borderId="13" xfId="51" applyFont="1" applyBorder="1" applyAlignment="1">
      <alignment horizontal="center" vertical="center"/>
      <protection/>
    </xf>
    <xf numFmtId="37" fontId="9" fillId="0" borderId="13" xfId="51" applyFont="1" applyBorder="1" applyAlignment="1">
      <alignment horizontal="center" vertical="center"/>
      <protection/>
    </xf>
    <xf numFmtId="37" fontId="9" fillId="0" borderId="20" xfId="51" applyFont="1" applyBorder="1" applyAlignment="1">
      <alignment horizontal="center" vertical="center"/>
      <protection/>
    </xf>
    <xf numFmtId="37" fontId="7" fillId="0" borderId="13" xfId="51" applyFont="1" applyBorder="1" applyAlignment="1" applyProtection="1">
      <alignment horizontal="center" vertical="center"/>
      <protection/>
    </xf>
    <xf numFmtId="37" fontId="7" fillId="0" borderId="1" xfId="52" applyFont="1" applyBorder="1" applyAlignment="1" applyProtection="1">
      <alignment horizontal="center" vertical="center" wrapText="1"/>
      <protection/>
    </xf>
    <xf numFmtId="182" fontId="7" fillId="0" borderId="1" xfId="0" applyFont="1" applyBorder="1" applyAlignment="1">
      <alignment horizontal="center" vertical="center" wrapText="1"/>
    </xf>
    <xf numFmtId="0" fontId="25" fillId="0" borderId="1" xfId="68" applyFont="1" applyBorder="1" applyAlignment="1">
      <alignment horizontal="center" vertical="center"/>
      <protection/>
    </xf>
    <xf numFmtId="0" fontId="25" fillId="0" borderId="42" xfId="68" applyFont="1" applyBorder="1" applyAlignment="1">
      <alignment horizontal="center" vertical="center"/>
      <protection/>
    </xf>
    <xf numFmtId="0" fontId="7" fillId="0" borderId="22" xfId="77" applyFont="1" applyBorder="1" applyAlignment="1" applyProtection="1">
      <alignment horizontal="center" vertical="center" wrapText="1"/>
      <protection/>
    </xf>
    <xf numFmtId="0" fontId="9" fillId="0" borderId="20" xfId="77" applyFont="1" applyBorder="1" applyAlignment="1" applyProtection="1">
      <alignment horizontal="center" vertical="center" wrapText="1"/>
      <protection/>
    </xf>
    <xf numFmtId="0" fontId="4" fillId="0" borderId="21" xfId="77" applyFont="1" applyBorder="1" applyAlignment="1" applyProtection="1">
      <alignment horizontal="centerContinuous" vertical="center"/>
      <protection/>
    </xf>
    <xf numFmtId="0" fontId="4" fillId="0" borderId="17" xfId="77" applyFont="1" applyBorder="1" applyAlignment="1" applyProtection="1">
      <alignment horizontal="center" vertical="center"/>
      <protection/>
    </xf>
    <xf numFmtId="0" fontId="7" fillId="0" borderId="1" xfId="77" applyFont="1" applyBorder="1" applyAlignment="1" applyProtection="1">
      <alignment horizontal="center" vertical="center" wrapText="1"/>
      <protection/>
    </xf>
    <xf numFmtId="0" fontId="8" fillId="0" borderId="1" xfId="77" applyFont="1" applyBorder="1" applyAlignment="1" applyProtection="1">
      <alignment horizontal="center" vertical="center" wrapText="1"/>
      <protection/>
    </xf>
    <xf numFmtId="4" fontId="7" fillId="34" borderId="22" xfId="41" applyNumberFormat="1" applyFont="1" applyFill="1" applyBorder="1" applyAlignment="1">
      <alignment horizontal="center" vertical="top" wrapText="1"/>
      <protection/>
    </xf>
    <xf numFmtId="4" fontId="9" fillId="34" borderId="20" xfId="41" applyNumberFormat="1" applyFont="1" applyFill="1" applyBorder="1" applyAlignment="1">
      <alignment horizontal="center" wrapText="1"/>
      <protection/>
    </xf>
    <xf numFmtId="3" fontId="9" fillId="34" borderId="20" xfId="41" applyNumberFormat="1" applyFont="1" applyFill="1" applyBorder="1" applyAlignment="1">
      <alignment horizontal="center" wrapText="1"/>
      <protection/>
    </xf>
    <xf numFmtId="3" fontId="125" fillId="34" borderId="22" xfId="41" applyNumberFormat="1" applyFont="1" applyFill="1" applyBorder="1" applyAlignment="1">
      <alignment horizontal="center" vertical="top" wrapText="1"/>
      <protection/>
    </xf>
    <xf numFmtId="195" fontId="133" fillId="34" borderId="20" xfId="41" applyNumberFormat="1" applyFont="1" applyFill="1" applyBorder="1" applyAlignment="1">
      <alignment horizontal="center" vertical="center" wrapText="1"/>
      <protection/>
    </xf>
    <xf numFmtId="3" fontId="7" fillId="34" borderId="22" xfId="41" applyNumberFormat="1" applyFont="1" applyFill="1" applyBorder="1" applyAlignment="1">
      <alignment horizontal="center" vertical="center" wrapText="1"/>
      <protection/>
    </xf>
    <xf numFmtId="0" fontId="7" fillId="0" borderId="17" xfId="74" applyNumberFormat="1" applyFont="1" applyBorder="1" applyAlignment="1" applyProtection="1">
      <alignment horizontal="center" vertical="center"/>
      <protection/>
    </xf>
    <xf numFmtId="0" fontId="9" fillId="0" borderId="15" xfId="74" applyNumberFormat="1" applyFont="1" applyBorder="1" applyAlignment="1" applyProtection="1">
      <alignment horizontal="center" vertical="center" wrapText="1"/>
      <protection/>
    </xf>
    <xf numFmtId="0" fontId="7" fillId="0" borderId="22" xfId="78" applyNumberFormat="1" applyFont="1" applyBorder="1" applyAlignment="1" applyProtection="1">
      <alignment horizontal="center" vertical="center"/>
      <protection/>
    </xf>
    <xf numFmtId="0" fontId="9" fillId="0" borderId="20" xfId="78" applyNumberFormat="1" applyFont="1" applyBorder="1" applyAlignment="1">
      <alignment horizontal="center" vertical="center"/>
    </xf>
    <xf numFmtId="0" fontId="7" fillId="0" borderId="14" xfId="78" applyNumberFormat="1" applyFont="1" applyBorder="1" applyAlignment="1" applyProtection="1">
      <alignment horizontal="center" vertical="center"/>
      <protection/>
    </xf>
    <xf numFmtId="0" fontId="7" fillId="0" borderId="19" xfId="78" applyNumberFormat="1" applyFont="1" applyBorder="1" applyAlignment="1" applyProtection="1">
      <alignment horizontal="center" vertical="center"/>
      <protection/>
    </xf>
    <xf numFmtId="0" fontId="7" fillId="0" borderId="1" xfId="74" applyNumberFormat="1" applyFont="1" applyBorder="1" applyAlignment="1">
      <alignment horizontal="center" vertical="center"/>
      <protection/>
    </xf>
    <xf numFmtId="0" fontId="9" fillId="0" borderId="1" xfId="74" applyNumberFormat="1" applyFont="1" applyBorder="1" applyAlignment="1">
      <alignment horizontal="center" vertical="center"/>
      <protection/>
    </xf>
    <xf numFmtId="0" fontId="9" fillId="0" borderId="1" xfId="0" applyNumberFormat="1" applyFont="1" applyBorder="1" applyAlignment="1">
      <alignment horizontal="center" vertical="center"/>
    </xf>
    <xf numFmtId="0" fontId="16" fillId="0" borderId="22" xfId="61" applyFont="1" applyBorder="1" applyAlignment="1">
      <alignment horizontal="center" vertical="top" wrapText="1"/>
      <protection/>
    </xf>
    <xf numFmtId="0" fontId="16" fillId="0" borderId="13" xfId="61" applyFont="1" applyBorder="1" applyAlignment="1">
      <alignment horizontal="center" vertical="top" wrapText="1"/>
      <protection/>
    </xf>
    <xf numFmtId="0" fontId="9" fillId="0" borderId="20" xfId="61" applyFont="1" applyBorder="1" applyAlignment="1">
      <alignment horizontal="center" vertical="top" wrapText="1"/>
      <protection/>
    </xf>
    <xf numFmtId="0" fontId="128" fillId="0" borderId="13" xfId="0" applyNumberFormat="1" applyFont="1" applyBorder="1" applyAlignment="1">
      <alignment horizontal="center" vertical="top"/>
    </xf>
    <xf numFmtId="0" fontId="129" fillId="0" borderId="13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</cellXfs>
  <cellStyles count="10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0" xfId="37"/>
    <cellStyle name="一般 2" xfId="38"/>
    <cellStyle name="一般 2 2" xfId="39"/>
    <cellStyle name="一般 2 3" xfId="40"/>
    <cellStyle name="一般 2 4" xfId="41"/>
    <cellStyle name="一般 3" xfId="42"/>
    <cellStyle name="一般 4" xfId="43"/>
    <cellStyle name="一般 5" xfId="44"/>
    <cellStyle name="一般 6" xfId="45"/>
    <cellStyle name="一般 7" xfId="46"/>
    <cellStyle name="一般 8" xfId="47"/>
    <cellStyle name="一般 9" xfId="48"/>
    <cellStyle name="一般_01-02實施三七五減租成果(1)" xfId="49"/>
    <cellStyle name="一般_02" xfId="50"/>
    <cellStyle name="一般_02-02" xfId="51"/>
    <cellStyle name="一般_02-04" xfId="52"/>
    <cellStyle name="一般_03-01(1)" xfId="53"/>
    <cellStyle name="一般_03-01(1) 2" xfId="54"/>
    <cellStyle name="一般_03-01(1)_公所100年年報表格-正確版" xfId="55"/>
    <cellStyle name="一般_03-02(1)" xfId="56"/>
    <cellStyle name="一般_04-04-1  普通作物" xfId="57"/>
    <cellStyle name="一般_05-01 工廠登記家數(1)" xfId="58"/>
    <cellStyle name="一般_07-01(1)" xfId="59"/>
    <cellStyle name="一般_07-03(1)" xfId="60"/>
    <cellStyle name="一般_12-14" xfId="61"/>
    <cellStyle name="一般_2-1" xfId="62"/>
    <cellStyle name="一般_2-2" xfId="63"/>
    <cellStyle name="一般_2-2續" xfId="64"/>
    <cellStyle name="一般_2-3" xfId="65"/>
    <cellStyle name="一般_2-4" xfId="66"/>
    <cellStyle name="一般_2-5" xfId="67"/>
    <cellStyle name="一般_2-7" xfId="68"/>
    <cellStyle name="一般_2人口" xfId="69"/>
    <cellStyle name="一般_5-1" xfId="70"/>
    <cellStyle name="一般_92-01-02" xfId="71"/>
    <cellStyle name="一般_92-08-01" xfId="72"/>
    <cellStyle name="一般_92-08-02" xfId="73"/>
    <cellStyle name="一般_92-08-04" xfId="74"/>
    <cellStyle name="一般_人口行政組織篇" xfId="75"/>
    <cellStyle name="一般_歲入來源別" xfId="76"/>
    <cellStyle name="一般_農林漁牧篇" xfId="77"/>
    <cellStyle name="Comma" xfId="78"/>
    <cellStyle name="千分位 2" xfId="79"/>
    <cellStyle name="千分位 3" xfId="80"/>
    <cellStyle name="千分位 4" xfId="81"/>
    <cellStyle name="Comma [0]" xfId="82"/>
    <cellStyle name="千分位[0] 2" xfId="83"/>
    <cellStyle name="千分位[0] 3" xfId="84"/>
    <cellStyle name="Followed Hyperlink" xfId="85"/>
    <cellStyle name="中等" xfId="86"/>
    <cellStyle name="合計" xfId="87"/>
    <cellStyle name="好" xfId="88"/>
    <cellStyle name="Percent" xfId="89"/>
    <cellStyle name="百分比 2" xfId="90"/>
    <cellStyle name="計算方式" xfId="91"/>
    <cellStyle name="Currency" xfId="92"/>
    <cellStyle name="Currency [0]" xfId="93"/>
    <cellStyle name="貨幣[0]_Apply" xfId="94"/>
    <cellStyle name="連結的儲存格" xfId="95"/>
    <cellStyle name="備註" xfId="96"/>
    <cellStyle name="Hyperlink" xfId="97"/>
    <cellStyle name="超連結 2" xfId="98"/>
    <cellStyle name="㽎㼿㼿?" xfId="99"/>
    <cellStyle name="說明文字" xfId="100"/>
    <cellStyle name="輔色1" xfId="101"/>
    <cellStyle name="輔色2" xfId="102"/>
    <cellStyle name="輔色3" xfId="103"/>
    <cellStyle name="輔色4" xfId="104"/>
    <cellStyle name="輔色5" xfId="105"/>
    <cellStyle name="輔色6" xfId="106"/>
    <cellStyle name="標題" xfId="107"/>
    <cellStyle name="標題 1" xfId="108"/>
    <cellStyle name="標題 2" xfId="109"/>
    <cellStyle name="標題 3" xfId="110"/>
    <cellStyle name="標題 4" xfId="111"/>
    <cellStyle name="輸入" xfId="112"/>
    <cellStyle name="輸出" xfId="113"/>
    <cellStyle name="檢查儲存格" xfId="114"/>
    <cellStyle name="壞" xfId="115"/>
    <cellStyle name="警告文字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57150</xdr:rowOff>
    </xdr:from>
    <xdr:to>
      <xdr:col>0</xdr:col>
      <xdr:colOff>400050</xdr:colOff>
      <xdr:row>4</xdr:row>
      <xdr:rowOff>171450</xdr:rowOff>
    </xdr:to>
    <xdr:sp>
      <xdr:nvSpPr>
        <xdr:cNvPr id="1" name="左大括弧 1"/>
        <xdr:cNvSpPr>
          <a:spLocks/>
        </xdr:cNvSpPr>
      </xdr:nvSpPr>
      <xdr:spPr>
        <a:xfrm>
          <a:off x="361950" y="523875"/>
          <a:ext cx="38100" cy="476250"/>
        </a:xfrm>
        <a:prstGeom prst="leftBrace">
          <a:avLst>
            <a:gd name="adj" fmla="val -49379"/>
          </a:avLst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371475</xdr:colOff>
      <xdr:row>2</xdr:row>
      <xdr:rowOff>57150</xdr:rowOff>
    </xdr:from>
    <xdr:to>
      <xdr:col>10</xdr:col>
      <xdr:colOff>409575</xdr:colOff>
      <xdr:row>4</xdr:row>
      <xdr:rowOff>171450</xdr:rowOff>
    </xdr:to>
    <xdr:sp>
      <xdr:nvSpPr>
        <xdr:cNvPr id="2" name="左大括弧 2"/>
        <xdr:cNvSpPr>
          <a:spLocks/>
        </xdr:cNvSpPr>
      </xdr:nvSpPr>
      <xdr:spPr>
        <a:xfrm>
          <a:off x="12058650" y="523875"/>
          <a:ext cx="38100" cy="476250"/>
        </a:xfrm>
        <a:prstGeom prst="leftBrace">
          <a:avLst>
            <a:gd name="adj" fmla="val -49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1123950</xdr:colOff>
      <xdr:row>2</xdr:row>
      <xdr:rowOff>28575</xdr:rowOff>
    </xdr:from>
    <xdr:to>
      <xdr:col>8</xdr:col>
      <xdr:colOff>9525</xdr:colOff>
      <xdr:row>4</xdr:row>
      <xdr:rowOff>152400</xdr:rowOff>
    </xdr:to>
    <xdr:sp>
      <xdr:nvSpPr>
        <xdr:cNvPr id="3" name="左大括弧 3"/>
        <xdr:cNvSpPr>
          <a:spLocks/>
        </xdr:cNvSpPr>
      </xdr:nvSpPr>
      <xdr:spPr>
        <a:xfrm>
          <a:off x="9286875" y="495300"/>
          <a:ext cx="38100" cy="485775"/>
        </a:xfrm>
        <a:prstGeom prst="leftBrace">
          <a:avLst>
            <a:gd name="adj" fmla="val -49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57150</xdr:rowOff>
    </xdr:from>
    <xdr:to>
      <xdr:col>10</xdr:col>
      <xdr:colOff>400050</xdr:colOff>
      <xdr:row>4</xdr:row>
      <xdr:rowOff>171450</xdr:rowOff>
    </xdr:to>
    <xdr:sp>
      <xdr:nvSpPr>
        <xdr:cNvPr id="4" name="左大括弧 4"/>
        <xdr:cNvSpPr>
          <a:spLocks/>
        </xdr:cNvSpPr>
      </xdr:nvSpPr>
      <xdr:spPr>
        <a:xfrm>
          <a:off x="12049125" y="523875"/>
          <a:ext cx="38100" cy="476250"/>
        </a:xfrm>
        <a:prstGeom prst="leftBrace">
          <a:avLst>
            <a:gd name="adj" fmla="val -49379"/>
          </a:avLst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762000</xdr:colOff>
      <xdr:row>2</xdr:row>
      <xdr:rowOff>19050</xdr:rowOff>
    </xdr:from>
    <xdr:to>
      <xdr:col>19</xdr:col>
      <xdr:colOff>771525</xdr:colOff>
      <xdr:row>4</xdr:row>
      <xdr:rowOff>142875</xdr:rowOff>
    </xdr:to>
    <xdr:sp>
      <xdr:nvSpPr>
        <xdr:cNvPr id="5" name="左大括弧 5"/>
        <xdr:cNvSpPr>
          <a:spLocks/>
        </xdr:cNvSpPr>
      </xdr:nvSpPr>
      <xdr:spPr>
        <a:xfrm>
          <a:off x="21040725" y="485775"/>
          <a:ext cx="9525" cy="485775"/>
        </a:xfrm>
        <a:prstGeom prst="leftBrace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32113;&#35336;&#24180;&#22577;&#21450;&#20154;&#21475;&#20998;&#26512;\101&#24180;&#20462;&#27491;&#36039;&#26009;\102.6.10&#20844;&#25152;101&#24180;&#24180;&#22577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提要分析"/>
      <sheetName val="1-1"/>
      <sheetName val="1-1續"/>
      <sheetName val="1-2"/>
      <sheetName val="1-3"/>
      <sheetName val="2-1"/>
      <sheetName val="2-2"/>
      <sheetName val="2-2續"/>
      <sheetName val="2-3"/>
      <sheetName val="2-3續"/>
      <sheetName val="2-4"/>
      <sheetName val="2-4續"/>
      <sheetName val="2-5"/>
      <sheetName val="2-6"/>
      <sheetName val="2-7"/>
      <sheetName val="3-1 "/>
      <sheetName val="3-2"/>
      <sheetName val="4-1"/>
      <sheetName val="4-2"/>
      <sheetName val="4-3"/>
      <sheetName val="4-4"/>
      <sheetName val="4-5"/>
      <sheetName val="4-6"/>
      <sheetName val="4-7"/>
      <sheetName val="4-8"/>
      <sheetName val="5-1"/>
      <sheetName val="5-2"/>
      <sheetName val="6-1"/>
      <sheetName val="6-2"/>
      <sheetName val="7-1"/>
      <sheetName val="7-2"/>
      <sheetName val="8-1"/>
      <sheetName val="8-2"/>
      <sheetName val="8-3"/>
      <sheetName val="9-1"/>
      <sheetName val="9-2"/>
      <sheetName val="10-1"/>
      <sheetName val="10-2"/>
      <sheetName val="10-2續"/>
      <sheetName val="10-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A8" sqref="A8:AA11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1268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E13:F13"/>
    <mergeCell ref="H13:I13"/>
    <mergeCell ref="K13:L13"/>
    <mergeCell ref="N13:O13"/>
    <mergeCell ref="A1:AA1"/>
    <mergeCell ref="A2:AA2"/>
    <mergeCell ref="K4:R4"/>
    <mergeCell ref="K6:R6"/>
    <mergeCell ref="A8:AA11"/>
    <mergeCell ref="W13:X13"/>
    <mergeCell ref="Z13:AA13"/>
    <mergeCell ref="Q13:R13"/>
    <mergeCell ref="T13:U13"/>
    <mergeCell ref="B13:C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P13" sqref="P1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1960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7999799847602844"/>
  </sheetPr>
  <dimension ref="A1:AQ32"/>
  <sheetViews>
    <sheetView showGridLines="0" zoomScaleSheetLayoutView="100" zoomScalePageLayoutView="0" workbookViewId="0" topLeftCell="N1">
      <selection activeCell="T6" sqref="T6:T7"/>
    </sheetView>
  </sheetViews>
  <sheetFormatPr defaultColWidth="10.796875" defaultRowHeight="15"/>
  <cols>
    <col min="1" max="1" width="12.09765625" style="551" customWidth="1"/>
    <col min="2" max="2" width="12.3984375" style="551" customWidth="1"/>
    <col min="3" max="3" width="8.8984375" style="700" customWidth="1"/>
    <col min="4" max="6" width="9.796875" style="700" customWidth="1"/>
    <col min="7" max="8" width="9.69921875" style="700" customWidth="1"/>
    <col min="9" max="9" width="9.09765625" style="700" customWidth="1"/>
    <col min="10" max="10" width="8.296875" style="700" customWidth="1"/>
    <col min="11" max="11" width="8" style="700" customWidth="1"/>
    <col min="12" max="12" width="7.8984375" style="700" customWidth="1"/>
    <col min="13" max="13" width="8" style="700" customWidth="1"/>
    <col min="14" max="14" width="12.09765625" style="551" customWidth="1"/>
    <col min="15" max="15" width="12.3984375" style="551" customWidth="1"/>
    <col min="16" max="17" width="9.09765625" style="700" customWidth="1"/>
    <col min="18" max="18" width="8.59765625" style="700" customWidth="1"/>
    <col min="19" max="19" width="9.09765625" style="700" customWidth="1"/>
    <col min="20" max="20" width="7.8984375" style="700" customWidth="1"/>
    <col min="21" max="21" width="7.3984375" style="700" customWidth="1"/>
    <col min="22" max="23" width="7.296875" style="700" customWidth="1"/>
    <col min="24" max="24" width="8.296875" style="700" customWidth="1"/>
    <col min="25" max="25" width="7.09765625" style="700" customWidth="1"/>
    <col min="26" max="26" width="6.59765625" style="700" customWidth="1"/>
    <col min="27" max="27" width="9.19921875" style="700" customWidth="1"/>
    <col min="28" max="29" width="15.796875" style="300" customWidth="1"/>
    <col min="30" max="16384" width="10.796875" style="300" customWidth="1"/>
  </cols>
  <sheetData>
    <row r="1" spans="3:27" s="551" customFormat="1" ht="15" customHeight="1"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</row>
    <row r="2" spans="1:27" s="551" customFormat="1" ht="18.75" customHeight="1">
      <c r="A2" s="1279" t="s">
        <v>705</v>
      </c>
      <c r="B2" s="1279"/>
      <c r="C2" s="1279"/>
      <c r="D2" s="1279"/>
      <c r="E2" s="1279"/>
      <c r="F2" s="1279"/>
      <c r="G2" s="1280" t="s">
        <v>724</v>
      </c>
      <c r="H2" s="1280"/>
      <c r="I2" s="1280"/>
      <c r="J2" s="1280"/>
      <c r="K2" s="1280"/>
      <c r="L2" s="1280"/>
      <c r="M2" s="1280"/>
      <c r="N2" s="1279" t="s">
        <v>706</v>
      </c>
      <c r="O2" s="1279"/>
      <c r="P2" s="1279"/>
      <c r="Q2" s="1279"/>
      <c r="R2" s="1279"/>
      <c r="S2" s="1279"/>
      <c r="T2" s="1280" t="s">
        <v>725</v>
      </c>
      <c r="U2" s="1280"/>
      <c r="V2" s="1280"/>
      <c r="W2" s="1280"/>
      <c r="X2" s="1280"/>
      <c r="Y2" s="1280"/>
      <c r="Z2" s="1280"/>
      <c r="AA2" s="1280"/>
    </row>
    <row r="3" spans="1:27" s="551" customFormat="1" ht="15" customHeight="1">
      <c r="A3" s="552"/>
      <c r="B3" s="552"/>
      <c r="C3" s="701"/>
      <c r="D3" s="701"/>
      <c r="E3" s="701"/>
      <c r="F3" s="701"/>
      <c r="G3" s="701"/>
      <c r="H3" s="702"/>
      <c r="I3" s="703"/>
      <c r="J3" s="703"/>
      <c r="K3" s="703"/>
      <c r="L3" s="703"/>
      <c r="M3" s="704"/>
      <c r="N3" s="553"/>
      <c r="O3" s="556"/>
      <c r="P3" s="719"/>
      <c r="Q3" s="719"/>
      <c r="R3" s="704"/>
      <c r="S3" s="702"/>
      <c r="T3" s="719"/>
      <c r="U3" s="702"/>
      <c r="V3" s="719"/>
      <c r="W3" s="719"/>
      <c r="X3" s="719"/>
      <c r="Y3" s="719"/>
      <c r="Z3" s="704"/>
      <c r="AA3" s="704"/>
    </row>
    <row r="4" spans="1:28" s="551" customFormat="1" ht="15" customHeight="1">
      <c r="A4" s="1285" t="s">
        <v>581</v>
      </c>
      <c r="B4" s="1285"/>
      <c r="C4" s="1285"/>
      <c r="D4" s="1285"/>
      <c r="E4" s="1285"/>
      <c r="F4" s="1285"/>
      <c r="G4" s="1285"/>
      <c r="H4" s="1286"/>
      <c r="I4" s="1286"/>
      <c r="J4" s="1286"/>
      <c r="K4" s="1286"/>
      <c r="L4" s="1286"/>
      <c r="M4" s="705" t="s">
        <v>903</v>
      </c>
      <c r="N4" s="1285" t="s">
        <v>581</v>
      </c>
      <c r="O4" s="1285"/>
      <c r="P4" s="1285"/>
      <c r="Q4" s="1285"/>
      <c r="R4" s="1285"/>
      <c r="S4" s="1285"/>
      <c r="T4" s="1285"/>
      <c r="U4" s="1284"/>
      <c r="V4" s="1284"/>
      <c r="W4" s="1284"/>
      <c r="X4" s="1284"/>
      <c r="Y4" s="1284"/>
      <c r="Z4" s="1284"/>
      <c r="AA4" s="705" t="s">
        <v>903</v>
      </c>
      <c r="AB4" s="558"/>
    </row>
    <row r="5" spans="1:43" s="567" customFormat="1" ht="19.5" customHeight="1">
      <c r="A5" s="559" t="s">
        <v>582</v>
      </c>
      <c r="B5" s="559" t="s">
        <v>583</v>
      </c>
      <c r="C5" s="985" t="s">
        <v>513</v>
      </c>
      <c r="D5" s="1281" t="s">
        <v>599</v>
      </c>
      <c r="E5" s="1282"/>
      <c r="F5" s="1282"/>
      <c r="G5" s="1283" t="s">
        <v>600</v>
      </c>
      <c r="H5" s="1283"/>
      <c r="I5" s="1283"/>
      <c r="J5" s="1283"/>
      <c r="K5" s="1283"/>
      <c r="L5" s="1283"/>
      <c r="M5" s="1283"/>
      <c r="N5" s="559" t="s">
        <v>582</v>
      </c>
      <c r="O5" s="559" t="s">
        <v>583</v>
      </c>
      <c r="P5" s="720" t="s">
        <v>599</v>
      </c>
      <c r="Q5" s="721"/>
      <c r="R5" s="722"/>
      <c r="S5" s="765"/>
      <c r="T5" s="764" t="s">
        <v>600</v>
      </c>
      <c r="U5" s="722"/>
      <c r="V5" s="722"/>
      <c r="W5" s="722"/>
      <c r="X5" s="722"/>
      <c r="Y5" s="722"/>
      <c r="Z5" s="722"/>
      <c r="AA5" s="710" t="s">
        <v>602</v>
      </c>
      <c r="AB5" s="565"/>
      <c r="AC5" s="566"/>
      <c r="AE5" s="566"/>
      <c r="AG5" s="566"/>
      <c r="AI5" s="566"/>
      <c r="AK5" s="566"/>
      <c r="AM5" s="566"/>
      <c r="AO5" s="566"/>
      <c r="AQ5" s="566"/>
    </row>
    <row r="6" spans="1:43" s="567" customFormat="1" ht="33" customHeight="1">
      <c r="A6" s="568"/>
      <c r="B6" s="568"/>
      <c r="C6" s="706"/>
      <c r="D6" s="707" t="s">
        <v>869</v>
      </c>
      <c r="E6" s="707" t="s">
        <v>1142</v>
      </c>
      <c r="F6" s="707" t="s">
        <v>920</v>
      </c>
      <c r="G6" s="707" t="s">
        <v>904</v>
      </c>
      <c r="H6" s="708" t="s">
        <v>598</v>
      </c>
      <c r="I6" s="707" t="s">
        <v>905</v>
      </c>
      <c r="J6" s="707" t="s">
        <v>906</v>
      </c>
      <c r="K6" s="707" t="s">
        <v>907</v>
      </c>
      <c r="L6" s="709" t="s">
        <v>908</v>
      </c>
      <c r="M6" s="710" t="s">
        <v>909</v>
      </c>
      <c r="N6" s="570"/>
      <c r="O6" s="570"/>
      <c r="P6" s="707" t="s">
        <v>911</v>
      </c>
      <c r="Q6" s="723" t="s">
        <v>910</v>
      </c>
      <c r="R6" s="709" t="s">
        <v>912</v>
      </c>
      <c r="S6" s="707" t="s">
        <v>913</v>
      </c>
      <c r="T6" s="709" t="s">
        <v>914</v>
      </c>
      <c r="U6" s="707" t="s">
        <v>915</v>
      </c>
      <c r="V6" s="709" t="s">
        <v>916</v>
      </c>
      <c r="W6" s="707" t="s">
        <v>917</v>
      </c>
      <c r="X6" s="707" t="s">
        <v>918</v>
      </c>
      <c r="Y6" s="707" t="s">
        <v>601</v>
      </c>
      <c r="Z6" s="709" t="s">
        <v>919</v>
      </c>
      <c r="AA6" s="724"/>
      <c r="AB6" s="565"/>
      <c r="AC6" s="566"/>
      <c r="AE6" s="566"/>
      <c r="AG6" s="566"/>
      <c r="AI6" s="566"/>
      <c r="AK6" s="566"/>
      <c r="AM6" s="566"/>
      <c r="AO6" s="566"/>
      <c r="AQ6" s="566"/>
    </row>
    <row r="7" spans="1:43" s="577" customFormat="1" ht="46.5" customHeight="1">
      <c r="A7" s="571" t="s">
        <v>897</v>
      </c>
      <c r="B7" s="572" t="s">
        <v>894</v>
      </c>
      <c r="C7" s="711" t="s">
        <v>603</v>
      </c>
      <c r="D7" s="712" t="s">
        <v>584</v>
      </c>
      <c r="E7" s="712" t="s">
        <v>842</v>
      </c>
      <c r="F7" s="712" t="s">
        <v>841</v>
      </c>
      <c r="G7" s="712" t="s">
        <v>843</v>
      </c>
      <c r="H7" s="712" t="s">
        <v>844</v>
      </c>
      <c r="I7" s="712" t="s">
        <v>585</v>
      </c>
      <c r="J7" s="712" t="s">
        <v>586</v>
      </c>
      <c r="K7" s="712" t="s">
        <v>587</v>
      </c>
      <c r="L7" s="712" t="s">
        <v>588</v>
      </c>
      <c r="M7" s="713" t="s">
        <v>589</v>
      </c>
      <c r="N7" s="572" t="s">
        <v>897</v>
      </c>
      <c r="O7" s="572" t="s">
        <v>894</v>
      </c>
      <c r="P7" s="713" t="s">
        <v>613</v>
      </c>
      <c r="Q7" s="713" t="s">
        <v>615</v>
      </c>
      <c r="R7" s="713" t="s">
        <v>590</v>
      </c>
      <c r="S7" s="712" t="s">
        <v>616</v>
      </c>
      <c r="T7" s="712" t="s">
        <v>617</v>
      </c>
      <c r="U7" s="713" t="s">
        <v>618</v>
      </c>
      <c r="V7" s="713" t="s">
        <v>619</v>
      </c>
      <c r="W7" s="713" t="s">
        <v>620</v>
      </c>
      <c r="X7" s="713" t="s">
        <v>621</v>
      </c>
      <c r="Y7" s="712" t="s">
        <v>622</v>
      </c>
      <c r="Z7" s="712" t="s">
        <v>591</v>
      </c>
      <c r="AA7" s="713" t="s">
        <v>895</v>
      </c>
      <c r="AB7" s="576"/>
      <c r="AC7" s="576"/>
      <c r="AE7" s="576"/>
      <c r="AG7" s="576"/>
      <c r="AI7" s="576"/>
      <c r="AK7" s="576"/>
      <c r="AM7" s="576"/>
      <c r="AO7" s="576"/>
      <c r="AQ7" s="576"/>
    </row>
    <row r="8" spans="1:43" s="2" customFormat="1" ht="3" customHeight="1">
      <c r="A8" s="578"/>
      <c r="B8" s="579"/>
      <c r="C8" s="714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579"/>
      <c r="O8" s="587"/>
      <c r="P8" s="72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1"/>
      <c r="AC8" s="1"/>
      <c r="AE8" s="1"/>
      <c r="AG8" s="1"/>
      <c r="AI8" s="1"/>
      <c r="AK8" s="1"/>
      <c r="AM8" s="1"/>
      <c r="AO8" s="1"/>
      <c r="AQ8" s="1"/>
    </row>
    <row r="9" spans="1:27" s="549" customFormat="1" ht="21" customHeight="1">
      <c r="A9" s="580" t="s">
        <v>592</v>
      </c>
      <c r="B9" s="581" t="s">
        <v>605</v>
      </c>
      <c r="C9" s="699">
        <f aca="true" t="shared" si="0" ref="C9:C28">D9+AA9</f>
        <v>3177.5912</v>
      </c>
      <c r="D9" s="699">
        <f>SUM(E9:M9)+SUM(P9:Z9)</f>
        <v>2053.0503</v>
      </c>
      <c r="E9" s="699">
        <v>67.4626</v>
      </c>
      <c r="F9" s="699">
        <v>38.9387</v>
      </c>
      <c r="G9" s="699">
        <v>9.7173</v>
      </c>
      <c r="H9" s="699">
        <v>20.2434</v>
      </c>
      <c r="I9" s="699">
        <v>1220.7906</v>
      </c>
      <c r="J9" s="699">
        <v>0.6749</v>
      </c>
      <c r="K9" s="699">
        <v>0</v>
      </c>
      <c r="L9" s="699">
        <v>0</v>
      </c>
      <c r="M9" s="699">
        <v>0</v>
      </c>
      <c r="N9" s="580" t="s">
        <v>592</v>
      </c>
      <c r="O9" s="581" t="s">
        <v>609</v>
      </c>
      <c r="P9" s="699">
        <v>0</v>
      </c>
      <c r="Q9" s="699">
        <v>55.0695</v>
      </c>
      <c r="R9" s="699">
        <v>137.4688</v>
      </c>
      <c r="S9" s="699">
        <v>60.8222</v>
      </c>
      <c r="T9" s="699">
        <v>0</v>
      </c>
      <c r="U9" s="699">
        <v>0</v>
      </c>
      <c r="V9" s="699">
        <v>0</v>
      </c>
      <c r="W9" s="699">
        <v>32.9477</v>
      </c>
      <c r="X9" s="699">
        <v>408.7072</v>
      </c>
      <c r="Y9" s="699">
        <v>0.2074</v>
      </c>
      <c r="Z9" s="699">
        <v>0</v>
      </c>
      <c r="AA9" s="698">
        <v>1124.5409</v>
      </c>
    </row>
    <row r="10" spans="1:29" s="549" customFormat="1" ht="21" customHeight="1">
      <c r="A10" s="132" t="s">
        <v>593</v>
      </c>
      <c r="B10" s="581" t="s">
        <v>606</v>
      </c>
      <c r="C10" s="699">
        <f t="shared" si="0"/>
        <v>666.192</v>
      </c>
      <c r="D10" s="699">
        <f>SUM(E10:M10)+SUM(P10:Z10)</f>
        <v>501.5012</v>
      </c>
      <c r="E10" s="699">
        <v>1.8705</v>
      </c>
      <c r="F10" s="699">
        <v>3.0424</v>
      </c>
      <c r="G10" s="699">
        <v>1.9242</v>
      </c>
      <c r="H10" s="699">
        <v>0.1895</v>
      </c>
      <c r="I10" s="699">
        <v>16.345</v>
      </c>
      <c r="J10" s="699">
        <v>0.6749</v>
      </c>
      <c r="K10" s="699">
        <v>0</v>
      </c>
      <c r="L10" s="699">
        <v>0</v>
      </c>
      <c r="M10" s="699">
        <v>0</v>
      </c>
      <c r="N10" s="132" t="s">
        <v>593</v>
      </c>
      <c r="O10" s="581" t="s">
        <v>610</v>
      </c>
      <c r="P10" s="699">
        <v>0</v>
      </c>
      <c r="Q10" s="699">
        <v>49.1371</v>
      </c>
      <c r="R10" s="699">
        <v>9.7927</v>
      </c>
      <c r="S10" s="699">
        <v>1.3367</v>
      </c>
      <c r="T10" s="699">
        <v>0</v>
      </c>
      <c r="U10" s="699">
        <v>0</v>
      </c>
      <c r="V10" s="699">
        <v>0</v>
      </c>
      <c r="W10" s="699">
        <v>17.687</v>
      </c>
      <c r="X10" s="699">
        <v>399.5012</v>
      </c>
      <c r="Y10" s="699">
        <v>0</v>
      </c>
      <c r="Z10" s="699">
        <v>0</v>
      </c>
      <c r="AA10" s="698">
        <v>164.6908</v>
      </c>
      <c r="AC10" s="550"/>
    </row>
    <row r="11" spans="1:29" s="549" customFormat="1" ht="21" customHeight="1">
      <c r="A11" s="582"/>
      <c r="B11" s="581" t="s">
        <v>607</v>
      </c>
      <c r="C11" s="699">
        <f t="shared" si="0"/>
        <v>2506.1651</v>
      </c>
      <c r="D11" s="699">
        <f>SUM(E11:M11)+SUM(P11:Z11)</f>
        <v>1550.6742</v>
      </c>
      <c r="E11" s="699">
        <v>65.4844</v>
      </c>
      <c r="F11" s="699">
        <v>35.7937</v>
      </c>
      <c r="G11" s="699">
        <v>7.7931</v>
      </c>
      <c r="H11" s="699">
        <v>20.0539</v>
      </c>
      <c r="I11" s="699">
        <v>1203.9728</v>
      </c>
      <c r="J11" s="699">
        <v>0</v>
      </c>
      <c r="K11" s="699">
        <v>0</v>
      </c>
      <c r="L11" s="699">
        <v>0</v>
      </c>
      <c r="M11" s="699">
        <v>0</v>
      </c>
      <c r="N11" s="582"/>
      <c r="O11" s="581" t="s">
        <v>611</v>
      </c>
      <c r="P11" s="699">
        <v>0</v>
      </c>
      <c r="Q11" s="699">
        <v>5.7406</v>
      </c>
      <c r="R11" s="699">
        <v>127.6761</v>
      </c>
      <c r="S11" s="699">
        <v>59.4855</v>
      </c>
      <c r="T11" s="699">
        <v>0</v>
      </c>
      <c r="U11" s="699">
        <v>0</v>
      </c>
      <c r="V11" s="699">
        <v>0</v>
      </c>
      <c r="W11" s="699">
        <v>15.2607</v>
      </c>
      <c r="X11" s="699">
        <v>9.206</v>
      </c>
      <c r="Y11" s="699">
        <v>0.2074</v>
      </c>
      <c r="Z11" s="699">
        <v>0</v>
      </c>
      <c r="AA11" s="698">
        <v>955.4909</v>
      </c>
      <c r="AC11" s="550"/>
    </row>
    <row r="12" spans="1:29" s="549" customFormat="1" ht="21" customHeight="1">
      <c r="A12" s="582"/>
      <c r="B12" s="583" t="s">
        <v>608</v>
      </c>
      <c r="C12" s="699">
        <f t="shared" si="0"/>
        <v>5.234100000000001</v>
      </c>
      <c r="D12" s="699">
        <f>SUM(E12:M12)+SUM(P12:Z12)</f>
        <v>0.8749</v>
      </c>
      <c r="E12" s="699">
        <v>0.1077</v>
      </c>
      <c r="F12" s="699">
        <v>0.1026</v>
      </c>
      <c r="G12" s="699">
        <v>0</v>
      </c>
      <c r="H12" s="699">
        <v>0</v>
      </c>
      <c r="I12" s="699">
        <v>0.4728</v>
      </c>
      <c r="J12" s="699">
        <v>0</v>
      </c>
      <c r="K12" s="699">
        <v>0</v>
      </c>
      <c r="L12" s="699">
        <v>0</v>
      </c>
      <c r="M12" s="699">
        <v>0</v>
      </c>
      <c r="N12" s="582"/>
      <c r="O12" s="583" t="s">
        <v>604</v>
      </c>
      <c r="P12" s="699">
        <v>0</v>
      </c>
      <c r="Q12" s="699">
        <v>0.1918</v>
      </c>
      <c r="R12" s="699">
        <v>0</v>
      </c>
      <c r="S12" s="699">
        <v>0</v>
      </c>
      <c r="T12" s="699">
        <v>0</v>
      </c>
      <c r="U12" s="699">
        <v>0</v>
      </c>
      <c r="V12" s="699">
        <v>0</v>
      </c>
      <c r="W12" s="699">
        <v>0</v>
      </c>
      <c r="X12" s="699">
        <v>0</v>
      </c>
      <c r="Y12" s="699">
        <v>0</v>
      </c>
      <c r="Z12" s="699">
        <v>0</v>
      </c>
      <c r="AA12" s="698">
        <v>4.3592</v>
      </c>
      <c r="AC12" s="550"/>
    </row>
    <row r="13" spans="1:27" s="549" customFormat="1" ht="21" customHeight="1">
      <c r="A13" s="580" t="s">
        <v>594</v>
      </c>
      <c r="B13" s="581" t="s">
        <v>605</v>
      </c>
      <c r="C13" s="699">
        <f t="shared" si="0"/>
        <v>3177.4863000000005</v>
      </c>
      <c r="D13" s="699">
        <f>SUM(E13:M13)+SUM(P13:Z13)</f>
        <v>2052.9812</v>
      </c>
      <c r="E13" s="699">
        <v>67.241</v>
      </c>
      <c r="F13" s="699">
        <v>38.9552</v>
      </c>
      <c r="G13" s="699">
        <v>9.7173</v>
      </c>
      <c r="H13" s="699">
        <v>21.08</v>
      </c>
      <c r="I13" s="699">
        <v>1216.228</v>
      </c>
      <c r="J13" s="699">
        <v>0.5526</v>
      </c>
      <c r="K13" s="699">
        <v>0</v>
      </c>
      <c r="L13" s="699">
        <v>0</v>
      </c>
      <c r="M13" s="699">
        <v>0</v>
      </c>
      <c r="N13" s="580" t="s">
        <v>594</v>
      </c>
      <c r="O13" s="581" t="s">
        <v>609</v>
      </c>
      <c r="P13" s="699">
        <v>0</v>
      </c>
      <c r="Q13" s="699">
        <v>59.071</v>
      </c>
      <c r="R13" s="699">
        <v>137.3735</v>
      </c>
      <c r="S13" s="699">
        <v>60.8222</v>
      </c>
      <c r="T13" s="699">
        <v>0</v>
      </c>
      <c r="U13" s="699">
        <v>0</v>
      </c>
      <c r="V13" s="699">
        <v>0.0946</v>
      </c>
      <c r="W13" s="699">
        <v>32.9477</v>
      </c>
      <c r="X13" s="699">
        <v>408.6907</v>
      </c>
      <c r="Y13" s="699">
        <v>0.2074</v>
      </c>
      <c r="Z13" s="699">
        <v>0</v>
      </c>
      <c r="AA13" s="698">
        <v>1124.5051</v>
      </c>
    </row>
    <row r="14" spans="1:29" s="549" customFormat="1" ht="21" customHeight="1">
      <c r="A14" s="132" t="s">
        <v>595</v>
      </c>
      <c r="B14" s="581" t="s">
        <v>606</v>
      </c>
      <c r="C14" s="699">
        <f t="shared" si="0"/>
        <v>682.1780000000001</v>
      </c>
      <c r="D14" s="699">
        <f aca="true" t="shared" si="1" ref="D14:D20">SUM(E14:M14)+SUM(P14:Z14)</f>
        <v>516.123</v>
      </c>
      <c r="E14" s="699">
        <v>1.746</v>
      </c>
      <c r="F14" s="699">
        <v>3.0293</v>
      </c>
      <c r="G14" s="699">
        <v>1.9242</v>
      </c>
      <c r="H14" s="699">
        <v>0.3118</v>
      </c>
      <c r="I14" s="699">
        <v>24.1273</v>
      </c>
      <c r="J14" s="699">
        <v>0.5526</v>
      </c>
      <c r="K14" s="699">
        <v>0</v>
      </c>
      <c r="L14" s="699">
        <v>0</v>
      </c>
      <c r="M14" s="699">
        <v>0</v>
      </c>
      <c r="N14" s="132" t="s">
        <v>595</v>
      </c>
      <c r="O14" s="581" t="s">
        <v>610</v>
      </c>
      <c r="P14" s="699">
        <v>0</v>
      </c>
      <c r="Q14" s="699">
        <v>53.1588</v>
      </c>
      <c r="R14" s="699">
        <v>12.7876</v>
      </c>
      <c r="S14" s="699">
        <v>1.3367</v>
      </c>
      <c r="T14" s="699">
        <v>0</v>
      </c>
      <c r="U14" s="699">
        <v>0</v>
      </c>
      <c r="V14" s="699">
        <v>0</v>
      </c>
      <c r="W14" s="699">
        <v>17.687</v>
      </c>
      <c r="X14" s="699">
        <v>399.4617</v>
      </c>
      <c r="Y14" s="699">
        <v>0</v>
      </c>
      <c r="Z14" s="699">
        <v>0</v>
      </c>
      <c r="AA14" s="698">
        <v>166.055</v>
      </c>
      <c r="AC14" s="550"/>
    </row>
    <row r="15" spans="1:29" s="549" customFormat="1" ht="21" customHeight="1">
      <c r="A15" s="582"/>
      <c r="B15" s="581" t="s">
        <v>607</v>
      </c>
      <c r="C15" s="699">
        <f t="shared" si="0"/>
        <v>2490.6238000000003</v>
      </c>
      <c r="D15" s="699">
        <f t="shared" si="1"/>
        <v>1536.4356</v>
      </c>
      <c r="E15" s="699">
        <v>65.495</v>
      </c>
      <c r="F15" s="699">
        <v>35.8233</v>
      </c>
      <c r="G15" s="699">
        <v>7.7931</v>
      </c>
      <c r="H15" s="699">
        <v>20.7682</v>
      </c>
      <c r="I15" s="699">
        <v>1192.009</v>
      </c>
      <c r="J15" s="699">
        <v>0</v>
      </c>
      <c r="K15" s="699">
        <v>0</v>
      </c>
      <c r="L15" s="699">
        <v>0</v>
      </c>
      <c r="M15" s="699">
        <v>0</v>
      </c>
      <c r="N15" s="582"/>
      <c r="O15" s="581" t="s">
        <v>611</v>
      </c>
      <c r="P15" s="699">
        <v>0</v>
      </c>
      <c r="Q15" s="699">
        <v>5.6839</v>
      </c>
      <c r="R15" s="699">
        <v>124.5859</v>
      </c>
      <c r="S15" s="699">
        <v>59.4855</v>
      </c>
      <c r="T15" s="699">
        <v>0</v>
      </c>
      <c r="U15" s="699">
        <v>0</v>
      </c>
      <c r="V15" s="699">
        <v>0.0946</v>
      </c>
      <c r="W15" s="699">
        <v>15.2607</v>
      </c>
      <c r="X15" s="699">
        <v>9.229</v>
      </c>
      <c r="Y15" s="699">
        <v>0.2074</v>
      </c>
      <c r="Z15" s="699">
        <v>0</v>
      </c>
      <c r="AA15" s="698">
        <v>954.1882</v>
      </c>
      <c r="AC15" s="550"/>
    </row>
    <row r="16" spans="1:29" s="549" customFormat="1" ht="21" customHeight="1">
      <c r="A16" s="582"/>
      <c r="B16" s="583" t="s">
        <v>608</v>
      </c>
      <c r="C16" s="699">
        <f t="shared" si="0"/>
        <v>4.6845</v>
      </c>
      <c r="D16" s="699">
        <f t="shared" si="1"/>
        <v>0.4226</v>
      </c>
      <c r="E16" s="699">
        <v>0</v>
      </c>
      <c r="F16" s="699">
        <v>0.1026</v>
      </c>
      <c r="G16" s="699">
        <v>0</v>
      </c>
      <c r="H16" s="699">
        <v>0</v>
      </c>
      <c r="I16" s="699">
        <v>0.0917</v>
      </c>
      <c r="J16" s="699">
        <v>0</v>
      </c>
      <c r="K16" s="699">
        <v>0</v>
      </c>
      <c r="L16" s="699">
        <v>0</v>
      </c>
      <c r="M16" s="699">
        <v>0</v>
      </c>
      <c r="N16" s="582"/>
      <c r="O16" s="583" t="s">
        <v>604</v>
      </c>
      <c r="P16" s="699">
        <v>0</v>
      </c>
      <c r="Q16" s="699">
        <v>0.2283</v>
      </c>
      <c r="R16" s="699">
        <v>0</v>
      </c>
      <c r="S16" s="699">
        <v>0</v>
      </c>
      <c r="T16" s="699">
        <v>0</v>
      </c>
      <c r="U16" s="699">
        <v>0</v>
      </c>
      <c r="V16" s="699">
        <v>0</v>
      </c>
      <c r="W16" s="699">
        <v>0</v>
      </c>
      <c r="X16" s="699">
        <v>0</v>
      </c>
      <c r="Y16" s="699">
        <v>0</v>
      </c>
      <c r="Z16" s="699">
        <v>0</v>
      </c>
      <c r="AA16" s="698">
        <v>4.2619</v>
      </c>
      <c r="AC16" s="550"/>
    </row>
    <row r="17" spans="1:27" s="549" customFormat="1" ht="21" customHeight="1">
      <c r="A17" s="580" t="s">
        <v>596</v>
      </c>
      <c r="B17" s="581" t="s">
        <v>605</v>
      </c>
      <c r="C17" s="699">
        <f t="shared" si="0"/>
        <v>3177.855968</v>
      </c>
      <c r="D17" s="699">
        <f t="shared" si="1"/>
        <v>2053.341254</v>
      </c>
      <c r="E17" s="699">
        <v>67.249588</v>
      </c>
      <c r="F17" s="699">
        <v>39.846</v>
      </c>
      <c r="G17" s="699">
        <v>9.7173</v>
      </c>
      <c r="H17" s="699">
        <v>20.1834</v>
      </c>
      <c r="I17" s="699">
        <v>1216.434023</v>
      </c>
      <c r="J17" s="699">
        <v>0.5526</v>
      </c>
      <c r="K17" s="699">
        <v>0</v>
      </c>
      <c r="L17" s="699">
        <v>0</v>
      </c>
      <c r="M17" s="699">
        <v>0</v>
      </c>
      <c r="N17" s="580" t="s">
        <v>596</v>
      </c>
      <c r="O17" s="581" t="s">
        <v>609</v>
      </c>
      <c r="P17" s="699">
        <v>0</v>
      </c>
      <c r="Q17" s="699">
        <v>59.222777</v>
      </c>
      <c r="R17" s="699">
        <v>137.372966</v>
      </c>
      <c r="S17" s="699">
        <v>61.3978</v>
      </c>
      <c r="T17" s="699">
        <v>0</v>
      </c>
      <c r="U17" s="699">
        <v>0</v>
      </c>
      <c r="V17" s="699">
        <v>0.0946</v>
      </c>
      <c r="W17" s="699">
        <v>32.9477</v>
      </c>
      <c r="X17" s="699">
        <v>408.1151</v>
      </c>
      <c r="Y17" s="699">
        <v>0.2074</v>
      </c>
      <c r="Z17" s="699">
        <v>0</v>
      </c>
      <c r="AA17" s="698">
        <v>1124.5147140000001</v>
      </c>
    </row>
    <row r="18" spans="1:29" s="549" customFormat="1" ht="21" customHeight="1">
      <c r="A18" s="132" t="s">
        <v>597</v>
      </c>
      <c r="B18" s="581" t="s">
        <v>606</v>
      </c>
      <c r="C18" s="699">
        <f t="shared" si="0"/>
        <v>698.310246</v>
      </c>
      <c r="D18" s="699">
        <f t="shared" si="1"/>
        <v>530.669544</v>
      </c>
      <c r="E18" s="699">
        <v>1.5693</v>
      </c>
      <c r="F18" s="699">
        <v>3.0027</v>
      </c>
      <c r="G18" s="699">
        <v>1.9242</v>
      </c>
      <c r="H18" s="699">
        <v>0.1895</v>
      </c>
      <c r="I18" s="699">
        <v>37.684244</v>
      </c>
      <c r="J18" s="699">
        <v>0.5526</v>
      </c>
      <c r="K18" s="699">
        <v>0</v>
      </c>
      <c r="L18" s="699">
        <v>0</v>
      </c>
      <c r="M18" s="699">
        <v>0</v>
      </c>
      <c r="N18" s="132" t="s">
        <v>597</v>
      </c>
      <c r="O18" s="581" t="s">
        <v>610</v>
      </c>
      <c r="P18" s="699">
        <v>0</v>
      </c>
      <c r="Q18" s="699">
        <v>53.502</v>
      </c>
      <c r="R18" s="699">
        <v>12.7876</v>
      </c>
      <c r="S18" s="699">
        <v>2.9563</v>
      </c>
      <c r="T18" s="699">
        <v>0</v>
      </c>
      <c r="U18" s="699">
        <v>0</v>
      </c>
      <c r="V18" s="699">
        <v>0</v>
      </c>
      <c r="W18" s="699">
        <v>17.687</v>
      </c>
      <c r="X18" s="699">
        <v>398.8141</v>
      </c>
      <c r="Y18" s="699">
        <v>0</v>
      </c>
      <c r="Z18" s="699">
        <v>0</v>
      </c>
      <c r="AA18" s="698">
        <v>167.640702</v>
      </c>
      <c r="AC18" s="550"/>
    </row>
    <row r="19" spans="1:29" s="549" customFormat="1" ht="21" customHeight="1">
      <c r="A19" s="582"/>
      <c r="B19" s="581" t="s">
        <v>607</v>
      </c>
      <c r="C19" s="699">
        <f t="shared" si="0"/>
        <v>2469.330405</v>
      </c>
      <c r="D19" s="699">
        <f t="shared" si="1"/>
        <v>1516.93461</v>
      </c>
      <c r="E19" s="699">
        <v>65.542388</v>
      </c>
      <c r="F19" s="699">
        <v>36.7746</v>
      </c>
      <c r="G19" s="699">
        <v>7.7931</v>
      </c>
      <c r="H19" s="699">
        <v>19.9939</v>
      </c>
      <c r="I19" s="699">
        <v>1173.301479</v>
      </c>
      <c r="J19" s="699">
        <v>0</v>
      </c>
      <c r="K19" s="699">
        <v>0</v>
      </c>
      <c r="L19" s="699">
        <v>0</v>
      </c>
      <c r="M19" s="699">
        <v>0</v>
      </c>
      <c r="N19" s="582"/>
      <c r="O19" s="581" t="s">
        <v>611</v>
      </c>
      <c r="P19" s="699" t="s">
        <v>848</v>
      </c>
      <c r="Q19" s="699">
        <v>5.638577</v>
      </c>
      <c r="R19" s="699">
        <v>124.585366</v>
      </c>
      <c r="S19" s="699">
        <v>58.4415</v>
      </c>
      <c r="T19" s="699">
        <v>0</v>
      </c>
      <c r="U19" s="699">
        <v>0</v>
      </c>
      <c r="V19" s="699">
        <v>0.0946</v>
      </c>
      <c r="W19" s="699">
        <v>15.2607</v>
      </c>
      <c r="X19" s="699">
        <v>9.301</v>
      </c>
      <c r="Y19" s="699">
        <v>0.2074</v>
      </c>
      <c r="Z19" s="699">
        <v>0</v>
      </c>
      <c r="AA19" s="698">
        <v>952.395795</v>
      </c>
      <c r="AC19" s="550"/>
    </row>
    <row r="20" spans="1:29" s="549" customFormat="1" ht="21" customHeight="1">
      <c r="A20" s="582"/>
      <c r="B20" s="583" t="s">
        <v>608</v>
      </c>
      <c r="C20" s="699">
        <f t="shared" si="0"/>
        <v>10.215316999999999</v>
      </c>
      <c r="D20" s="699">
        <f t="shared" si="1"/>
        <v>5.7371</v>
      </c>
      <c r="E20" s="699">
        <v>0.1379</v>
      </c>
      <c r="F20" s="699">
        <v>0.0687</v>
      </c>
      <c r="G20" s="699">
        <v>0</v>
      </c>
      <c r="H20" s="699">
        <v>0</v>
      </c>
      <c r="I20" s="699">
        <v>5.4483</v>
      </c>
      <c r="J20" s="699">
        <v>0</v>
      </c>
      <c r="K20" s="699">
        <v>0</v>
      </c>
      <c r="L20" s="699">
        <v>0</v>
      </c>
      <c r="M20" s="699">
        <v>0</v>
      </c>
      <c r="N20" s="582"/>
      <c r="O20" s="583" t="s">
        <v>604</v>
      </c>
      <c r="P20" s="699" t="s">
        <v>848</v>
      </c>
      <c r="Q20" s="699">
        <v>0.0822</v>
      </c>
      <c r="R20" s="699">
        <v>0</v>
      </c>
      <c r="S20" s="699">
        <v>0</v>
      </c>
      <c r="T20" s="699">
        <v>0</v>
      </c>
      <c r="U20" s="699">
        <v>0</v>
      </c>
      <c r="V20" s="699">
        <v>0</v>
      </c>
      <c r="W20" s="699">
        <v>0</v>
      </c>
      <c r="X20" s="699">
        <v>0</v>
      </c>
      <c r="Y20" s="699">
        <v>0</v>
      </c>
      <c r="Z20" s="699">
        <v>0</v>
      </c>
      <c r="AA20" s="698">
        <v>4.478217</v>
      </c>
      <c r="AC20" s="550"/>
    </row>
    <row r="21" spans="1:27" s="549" customFormat="1" ht="18.75" customHeight="1">
      <c r="A21" s="580" t="s">
        <v>662</v>
      </c>
      <c r="B21" s="581" t="s">
        <v>609</v>
      </c>
      <c r="C21" s="699">
        <f t="shared" si="0"/>
        <v>3178.373855</v>
      </c>
      <c r="D21" s="699">
        <f aca="true" t="shared" si="2" ref="D21:D28">SUM(E21:M21)+SUM(P21:Z21)</f>
        <v>2053.7110869999997</v>
      </c>
      <c r="E21" s="727">
        <v>67.33178</v>
      </c>
      <c r="F21" s="699">
        <v>39.8245</v>
      </c>
      <c r="G21" s="699">
        <v>9.7173</v>
      </c>
      <c r="H21" s="699">
        <v>20.2047</v>
      </c>
      <c r="I21" s="699">
        <v>1216.4157639999999</v>
      </c>
      <c r="J21" s="699">
        <v>0.5526</v>
      </c>
      <c r="K21" s="699">
        <v>0</v>
      </c>
      <c r="L21" s="699">
        <v>0</v>
      </c>
      <c r="M21" s="699">
        <v>0</v>
      </c>
      <c r="N21" s="580" t="s">
        <v>662</v>
      </c>
      <c r="O21" s="581" t="s">
        <v>609</v>
      </c>
      <c r="P21" s="699">
        <v>0</v>
      </c>
      <c r="Q21" s="699">
        <v>59.753577</v>
      </c>
      <c r="R21" s="699">
        <v>137.532566</v>
      </c>
      <c r="S21" s="699">
        <v>61.3978</v>
      </c>
      <c r="T21" s="699">
        <v>0</v>
      </c>
      <c r="U21" s="699">
        <v>0</v>
      </c>
      <c r="V21" s="699">
        <v>0.0946</v>
      </c>
      <c r="W21" s="699">
        <v>32.9477</v>
      </c>
      <c r="X21" s="699">
        <v>407.7308</v>
      </c>
      <c r="Y21" s="699">
        <v>0.2074</v>
      </c>
      <c r="Z21" s="699">
        <v>0</v>
      </c>
      <c r="AA21" s="699">
        <v>1124.662768</v>
      </c>
    </row>
    <row r="22" spans="1:29" s="549" customFormat="1" ht="18.75" customHeight="1">
      <c r="A22" s="593" t="s">
        <v>626</v>
      </c>
      <c r="B22" s="581" t="s">
        <v>610</v>
      </c>
      <c r="C22" s="699">
        <f t="shared" si="0"/>
        <v>723.210657</v>
      </c>
      <c r="D22" s="699">
        <f t="shared" si="2"/>
        <v>555.213944</v>
      </c>
      <c r="E22" s="727">
        <v>1.6739</v>
      </c>
      <c r="F22" s="699">
        <v>2.9333</v>
      </c>
      <c r="G22" s="699">
        <v>1.9242</v>
      </c>
      <c r="H22" s="699">
        <v>0.2017</v>
      </c>
      <c r="I22" s="699">
        <v>58.899444</v>
      </c>
      <c r="J22" s="699">
        <v>0.5526</v>
      </c>
      <c r="K22" s="699">
        <v>0</v>
      </c>
      <c r="L22" s="699">
        <v>0</v>
      </c>
      <c r="M22" s="699">
        <v>0</v>
      </c>
      <c r="N22" s="593" t="s">
        <v>626</v>
      </c>
      <c r="O22" s="581" t="s">
        <v>610</v>
      </c>
      <c r="P22" s="699">
        <v>0</v>
      </c>
      <c r="Q22" s="699">
        <v>54.1732</v>
      </c>
      <c r="R22" s="699">
        <v>15.4302</v>
      </c>
      <c r="S22" s="699">
        <v>3.308</v>
      </c>
      <c r="T22" s="699">
        <v>0</v>
      </c>
      <c r="U22" s="699">
        <v>0</v>
      </c>
      <c r="V22" s="699">
        <v>0</v>
      </c>
      <c r="W22" s="699">
        <v>17.6876</v>
      </c>
      <c r="X22" s="699">
        <v>398.4298</v>
      </c>
      <c r="Y22" s="699">
        <v>0</v>
      </c>
      <c r="Z22" s="699">
        <v>0</v>
      </c>
      <c r="AA22" s="699">
        <v>167.996713</v>
      </c>
      <c r="AC22" s="550"/>
    </row>
    <row r="23" spans="1:29" s="549" customFormat="1" ht="18.75" customHeight="1">
      <c r="A23" s="582"/>
      <c r="B23" s="581" t="s">
        <v>611</v>
      </c>
      <c r="C23" s="699">
        <f t="shared" si="0"/>
        <v>2450.360254</v>
      </c>
      <c r="D23" s="699">
        <f t="shared" si="2"/>
        <v>1498.233343</v>
      </c>
      <c r="E23" s="727">
        <v>65.65788</v>
      </c>
      <c r="F23" s="699">
        <v>36.8013</v>
      </c>
      <c r="G23" s="699">
        <v>7.7931</v>
      </c>
      <c r="H23" s="699">
        <v>20.003</v>
      </c>
      <c r="I23" s="699">
        <v>1157.42462</v>
      </c>
      <c r="J23" s="699">
        <v>0</v>
      </c>
      <c r="K23" s="699">
        <v>0</v>
      </c>
      <c r="L23" s="699">
        <v>0</v>
      </c>
      <c r="M23" s="699">
        <v>0</v>
      </c>
      <c r="N23" s="582"/>
      <c r="O23" s="581" t="s">
        <v>611</v>
      </c>
      <c r="P23" s="699">
        <v>0</v>
      </c>
      <c r="Q23" s="699">
        <v>5.498177</v>
      </c>
      <c r="R23" s="699">
        <v>122.102366</v>
      </c>
      <c r="S23" s="699">
        <v>58.0898</v>
      </c>
      <c r="T23" s="699">
        <v>0</v>
      </c>
      <c r="U23" s="699">
        <v>0</v>
      </c>
      <c r="V23" s="699">
        <v>0.0946</v>
      </c>
      <c r="W23" s="699">
        <v>15.2601</v>
      </c>
      <c r="X23" s="699">
        <v>9.301</v>
      </c>
      <c r="Y23" s="699">
        <v>0.2074</v>
      </c>
      <c r="Z23" s="699">
        <v>0</v>
      </c>
      <c r="AA23" s="699">
        <v>952.126911</v>
      </c>
      <c r="AC23" s="550"/>
    </row>
    <row r="24" spans="1:29" s="549" customFormat="1" ht="18.75" customHeight="1">
      <c r="A24" s="582"/>
      <c r="B24" s="583" t="s">
        <v>604</v>
      </c>
      <c r="C24" s="699">
        <f t="shared" si="0"/>
        <v>4.802944</v>
      </c>
      <c r="D24" s="699">
        <f t="shared" si="2"/>
        <v>0.2638</v>
      </c>
      <c r="E24" s="699">
        <v>0</v>
      </c>
      <c r="F24" s="699">
        <v>0.0899</v>
      </c>
      <c r="G24" s="699">
        <v>0</v>
      </c>
      <c r="H24" s="699">
        <v>0</v>
      </c>
      <c r="I24" s="699">
        <v>0.0917</v>
      </c>
      <c r="J24" s="699">
        <v>0</v>
      </c>
      <c r="K24" s="699">
        <v>0</v>
      </c>
      <c r="L24" s="699">
        <v>0</v>
      </c>
      <c r="M24" s="699">
        <v>0</v>
      </c>
      <c r="N24" s="582"/>
      <c r="O24" s="583" t="s">
        <v>604</v>
      </c>
      <c r="P24" s="699">
        <v>0</v>
      </c>
      <c r="Q24" s="699">
        <v>0.0822</v>
      </c>
      <c r="R24" s="699">
        <v>0</v>
      </c>
      <c r="S24" s="699">
        <v>0</v>
      </c>
      <c r="T24" s="699">
        <v>0</v>
      </c>
      <c r="U24" s="699">
        <v>0</v>
      </c>
      <c r="V24" s="699">
        <v>0</v>
      </c>
      <c r="W24" s="699">
        <v>0</v>
      </c>
      <c r="X24" s="699">
        <v>0</v>
      </c>
      <c r="Y24" s="699">
        <v>0</v>
      </c>
      <c r="Z24" s="699">
        <v>0</v>
      </c>
      <c r="AA24" s="699">
        <v>4.539144</v>
      </c>
      <c r="AC24" s="550"/>
    </row>
    <row r="25" spans="1:27" s="549" customFormat="1" ht="18.75" customHeight="1">
      <c r="A25" s="580" t="s">
        <v>663</v>
      </c>
      <c r="B25" s="581" t="s">
        <v>609</v>
      </c>
      <c r="C25" s="699">
        <f t="shared" si="0"/>
        <v>3178.937824</v>
      </c>
      <c r="D25" s="699">
        <f t="shared" si="2"/>
        <v>2054.098387</v>
      </c>
      <c r="E25" s="727">
        <v>67.44738</v>
      </c>
      <c r="F25" s="699">
        <v>39.8213</v>
      </c>
      <c r="G25" s="699">
        <v>9.7173</v>
      </c>
      <c r="H25" s="699">
        <v>20.2047</v>
      </c>
      <c r="I25" s="699">
        <v>1216.3382609999999</v>
      </c>
      <c r="J25" s="699">
        <v>0.5526</v>
      </c>
      <c r="K25" s="699">
        <v>0</v>
      </c>
      <c r="L25" s="699">
        <v>0</v>
      </c>
      <c r="M25" s="699">
        <v>0</v>
      </c>
      <c r="N25" s="580" t="s">
        <v>663</v>
      </c>
      <c r="O25" s="581" t="s">
        <v>609</v>
      </c>
      <c r="P25" s="699">
        <v>0</v>
      </c>
      <c r="Q25" s="699">
        <v>59.838177</v>
      </c>
      <c r="R25" s="699">
        <v>137.712966</v>
      </c>
      <c r="S25" s="699">
        <v>61.3978</v>
      </c>
      <c r="T25" s="699">
        <v>0</v>
      </c>
      <c r="U25" s="699">
        <v>0</v>
      </c>
      <c r="V25" s="699">
        <v>0.0946</v>
      </c>
      <c r="W25" s="699">
        <v>32.9477</v>
      </c>
      <c r="X25" s="699">
        <v>407.81820300000004</v>
      </c>
      <c r="Y25" s="699">
        <v>0.2074</v>
      </c>
      <c r="Z25" s="699">
        <v>0</v>
      </c>
      <c r="AA25" s="699">
        <v>1124.839437</v>
      </c>
    </row>
    <row r="26" spans="1:29" s="549" customFormat="1" ht="18.75" customHeight="1">
      <c r="A26" s="593" t="s">
        <v>664</v>
      </c>
      <c r="B26" s="581" t="s">
        <v>610</v>
      </c>
      <c r="C26" s="699">
        <f t="shared" si="0"/>
        <v>727.791683</v>
      </c>
      <c r="D26" s="699">
        <f t="shared" si="2"/>
        <v>558.914444</v>
      </c>
      <c r="E26" s="727">
        <v>1.7581</v>
      </c>
      <c r="F26" s="699">
        <v>2.9256</v>
      </c>
      <c r="G26" s="699">
        <v>1.9242</v>
      </c>
      <c r="H26" s="699">
        <v>0.2017</v>
      </c>
      <c r="I26" s="699">
        <v>62.050744</v>
      </c>
      <c r="J26" s="699">
        <v>0.5526</v>
      </c>
      <c r="K26" s="699">
        <v>0</v>
      </c>
      <c r="L26" s="699">
        <v>0</v>
      </c>
      <c r="M26" s="699">
        <v>0</v>
      </c>
      <c r="N26" s="593" t="s">
        <v>664</v>
      </c>
      <c r="O26" s="581" t="s">
        <v>610</v>
      </c>
      <c r="P26" s="699">
        <v>0</v>
      </c>
      <c r="Q26" s="699">
        <v>54.2578</v>
      </c>
      <c r="R26" s="699">
        <v>15.6882</v>
      </c>
      <c r="S26" s="699">
        <v>3.308</v>
      </c>
      <c r="T26" s="699">
        <v>0</v>
      </c>
      <c r="U26" s="699">
        <v>0</v>
      </c>
      <c r="V26" s="699">
        <v>0</v>
      </c>
      <c r="W26" s="699">
        <v>17.6876</v>
      </c>
      <c r="X26" s="699">
        <v>398.5599</v>
      </c>
      <c r="Y26" s="699">
        <v>0</v>
      </c>
      <c r="Z26" s="699">
        <v>0</v>
      </c>
      <c r="AA26" s="699">
        <v>168.877239</v>
      </c>
      <c r="AC26" s="550"/>
    </row>
    <row r="27" spans="1:29" s="549" customFormat="1" ht="18.75" customHeight="1">
      <c r="A27" s="582"/>
      <c r="B27" s="581" t="s">
        <v>611</v>
      </c>
      <c r="C27" s="699">
        <f t="shared" si="0"/>
        <v>2446.41727</v>
      </c>
      <c r="D27" s="699">
        <f t="shared" si="2"/>
        <v>1494.920143</v>
      </c>
      <c r="E27" s="727">
        <v>65.68928</v>
      </c>
      <c r="F27" s="699">
        <v>36.8058</v>
      </c>
      <c r="G27" s="699">
        <v>7.7931</v>
      </c>
      <c r="H27" s="699">
        <v>20.003</v>
      </c>
      <c r="I27" s="699">
        <v>1154.195817</v>
      </c>
      <c r="J27" s="699">
        <v>0</v>
      </c>
      <c r="K27" s="699">
        <v>0</v>
      </c>
      <c r="L27" s="699">
        <v>0</v>
      </c>
      <c r="M27" s="699">
        <v>0</v>
      </c>
      <c r="N27" s="582"/>
      <c r="O27" s="581" t="s">
        <v>611</v>
      </c>
      <c r="P27" s="699">
        <v>0</v>
      </c>
      <c r="Q27" s="699">
        <v>5.498177</v>
      </c>
      <c r="R27" s="699">
        <v>122.024766</v>
      </c>
      <c r="S27" s="699">
        <v>58.0898</v>
      </c>
      <c r="T27" s="699">
        <v>0</v>
      </c>
      <c r="U27" s="699">
        <v>0</v>
      </c>
      <c r="V27" s="699">
        <v>0.0946</v>
      </c>
      <c r="W27" s="699">
        <v>15.2601</v>
      </c>
      <c r="X27" s="699">
        <v>9.258303</v>
      </c>
      <c r="Y27" s="699">
        <v>0.2074</v>
      </c>
      <c r="Z27" s="699">
        <v>0</v>
      </c>
      <c r="AA27" s="699">
        <v>951.497127</v>
      </c>
      <c r="AC27" s="550"/>
    </row>
    <row r="28" spans="1:29" s="549" customFormat="1" ht="18.75" customHeight="1">
      <c r="A28" s="582"/>
      <c r="B28" s="583" t="s">
        <v>604</v>
      </c>
      <c r="C28" s="699">
        <f t="shared" si="0"/>
        <v>4.728871</v>
      </c>
      <c r="D28" s="699">
        <f t="shared" si="2"/>
        <v>0.2638</v>
      </c>
      <c r="E28" s="699">
        <v>0</v>
      </c>
      <c r="F28" s="699">
        <v>0.0899</v>
      </c>
      <c r="G28" s="699">
        <v>0</v>
      </c>
      <c r="H28" s="699">
        <v>0</v>
      </c>
      <c r="I28" s="699">
        <v>0.0917</v>
      </c>
      <c r="J28" s="699">
        <v>0</v>
      </c>
      <c r="K28" s="699">
        <v>0</v>
      </c>
      <c r="L28" s="699">
        <v>0</v>
      </c>
      <c r="M28" s="699">
        <v>0</v>
      </c>
      <c r="N28" s="582"/>
      <c r="O28" s="583" t="s">
        <v>604</v>
      </c>
      <c r="P28" s="699">
        <v>0</v>
      </c>
      <c r="Q28" s="699">
        <v>0.0822</v>
      </c>
      <c r="R28" s="699">
        <v>0</v>
      </c>
      <c r="S28" s="699">
        <v>0</v>
      </c>
      <c r="T28" s="699">
        <v>0</v>
      </c>
      <c r="U28" s="699">
        <v>0</v>
      </c>
      <c r="V28" s="699">
        <v>0</v>
      </c>
      <c r="W28" s="699">
        <v>0</v>
      </c>
      <c r="X28" s="699">
        <v>0</v>
      </c>
      <c r="Y28" s="699">
        <v>0</v>
      </c>
      <c r="Z28" s="699">
        <v>0</v>
      </c>
      <c r="AA28" s="699">
        <v>4.465071</v>
      </c>
      <c r="AC28" s="550"/>
    </row>
    <row r="29" spans="1:15" ht="3" customHeight="1">
      <c r="A29" s="584"/>
      <c r="B29" s="584"/>
      <c r="N29" s="588"/>
      <c r="O29" s="584"/>
    </row>
    <row r="30" spans="1:27" ht="15.75">
      <c r="A30" s="585" t="s">
        <v>728</v>
      </c>
      <c r="B30" s="586"/>
      <c r="C30" s="716"/>
      <c r="D30" s="716"/>
      <c r="E30" s="716"/>
      <c r="F30" s="716"/>
      <c r="G30" s="717" t="s">
        <v>1171</v>
      </c>
      <c r="H30" s="716"/>
      <c r="I30" s="716"/>
      <c r="J30" s="716"/>
      <c r="K30" s="716"/>
      <c r="L30" s="716"/>
      <c r="M30" s="716"/>
      <c r="N30" s="585" t="s">
        <v>729</v>
      </c>
      <c r="O30" s="586"/>
      <c r="P30" s="716"/>
      <c r="Q30" s="716"/>
      <c r="R30" s="716"/>
      <c r="S30" s="716"/>
      <c r="T30" s="717" t="s">
        <v>1170</v>
      </c>
      <c r="U30" s="716"/>
      <c r="V30" s="716"/>
      <c r="W30" s="716"/>
      <c r="X30" s="716"/>
      <c r="Y30" s="716"/>
      <c r="Z30" s="716"/>
      <c r="AA30" s="716"/>
    </row>
    <row r="31" spans="1:27" ht="15.75">
      <c r="A31" s="558"/>
      <c r="B31" s="55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558"/>
      <c r="O31" s="55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</row>
    <row r="32" spans="1:27" ht="15.75">
      <c r="A32" s="558"/>
      <c r="B32" s="558"/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558"/>
      <c r="O32" s="55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</row>
  </sheetData>
  <sheetProtection/>
  <mergeCells count="10">
    <mergeCell ref="A2:F2"/>
    <mergeCell ref="G2:M2"/>
    <mergeCell ref="N2:S2"/>
    <mergeCell ref="T2:AA2"/>
    <mergeCell ref="D5:F5"/>
    <mergeCell ref="G5:M5"/>
    <mergeCell ref="U4:Z4"/>
    <mergeCell ref="N4:T4"/>
    <mergeCell ref="A4:G4"/>
    <mergeCell ref="H4:L4"/>
  </mergeCells>
  <printOptions horizontalCentered="1"/>
  <pageMargins left="0.2755905511811024" right="0.2755905511811024" top="0.4724409448818898" bottom="0.2755905511811024" header="0.31496062992125984" footer="0.31496062992125984"/>
  <pageSetup firstPageNumber="26" useFirstPageNumber="1" horizontalDpi="600" verticalDpi="600" orientation="portrait" paperSize="13" r:id="rId1"/>
  <headerFooter alignWithMargins="0">
    <oddFooter>&amp;C&amp;10&amp;P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AQ35"/>
  <sheetViews>
    <sheetView zoomScalePageLayoutView="0" workbookViewId="0" topLeftCell="P1">
      <selection activeCell="T6" sqref="T6:T7"/>
    </sheetView>
  </sheetViews>
  <sheetFormatPr defaultColWidth="10.796875" defaultRowHeight="15"/>
  <cols>
    <col min="1" max="1" width="12.09765625" style="551" customWidth="1"/>
    <col min="2" max="2" width="13.69921875" style="551" customWidth="1"/>
    <col min="3" max="3" width="9.796875" style="548" customWidth="1"/>
    <col min="4" max="4" width="10.69921875" style="548" customWidth="1"/>
    <col min="5" max="8" width="8.296875" style="548" customWidth="1"/>
    <col min="9" max="9" width="9.796875" style="548" customWidth="1"/>
    <col min="10" max="13" width="8.296875" style="548" customWidth="1"/>
    <col min="14" max="14" width="12.09765625" style="551" customWidth="1"/>
    <col min="15" max="15" width="13.796875" style="551" customWidth="1"/>
    <col min="16" max="17" width="9.09765625" style="548" customWidth="1"/>
    <col min="18" max="18" width="8.59765625" style="548" customWidth="1"/>
    <col min="19" max="19" width="9.09765625" style="548" customWidth="1"/>
    <col min="20" max="20" width="7.8984375" style="548" customWidth="1"/>
    <col min="21" max="21" width="7.3984375" style="548" customWidth="1"/>
    <col min="22" max="22" width="7.69921875" style="548" customWidth="1"/>
    <col min="23" max="23" width="8" style="548" customWidth="1"/>
    <col min="24" max="24" width="8.296875" style="548" customWidth="1"/>
    <col min="25" max="25" width="7.09765625" style="548" customWidth="1"/>
    <col min="26" max="26" width="6.59765625" style="548" customWidth="1"/>
    <col min="27" max="27" width="10.296875" style="548" customWidth="1"/>
    <col min="28" max="29" width="15.796875" style="300" customWidth="1"/>
    <col min="30" max="16384" width="10.796875" style="300" customWidth="1"/>
  </cols>
  <sheetData>
    <row r="1" s="551" customFormat="1" ht="15" customHeight="1"/>
    <row r="2" spans="1:27" s="551" customFormat="1" ht="18.75" customHeight="1">
      <c r="A2" s="1279" t="s">
        <v>707</v>
      </c>
      <c r="B2" s="1279"/>
      <c r="C2" s="1279"/>
      <c r="D2" s="1279"/>
      <c r="E2" s="1279"/>
      <c r="F2" s="1279"/>
      <c r="G2" s="1279" t="s">
        <v>726</v>
      </c>
      <c r="H2" s="1279"/>
      <c r="I2" s="1279"/>
      <c r="J2" s="1279"/>
      <c r="K2" s="1279"/>
      <c r="L2" s="1279"/>
      <c r="M2" s="1279"/>
      <c r="N2" s="1279" t="s">
        <v>708</v>
      </c>
      <c r="O2" s="1279"/>
      <c r="P2" s="1279"/>
      <c r="Q2" s="1279"/>
      <c r="R2" s="1279"/>
      <c r="S2" s="1279"/>
      <c r="T2" s="1279" t="s">
        <v>727</v>
      </c>
      <c r="U2" s="1279"/>
      <c r="V2" s="1279"/>
      <c r="W2" s="1279"/>
      <c r="X2" s="1279"/>
      <c r="Y2" s="1279"/>
      <c r="Z2" s="1279"/>
      <c r="AA2" s="1279"/>
    </row>
    <row r="3" spans="1:27" s="551" customFormat="1" ht="15" customHeight="1">
      <c r="A3" s="552"/>
      <c r="B3" s="552"/>
      <c r="C3" s="552"/>
      <c r="D3" s="552"/>
      <c r="E3" s="552"/>
      <c r="F3" s="552"/>
      <c r="G3" s="552"/>
      <c r="H3" s="553"/>
      <c r="I3" s="554"/>
      <c r="J3" s="554"/>
      <c r="K3" s="554"/>
      <c r="L3" s="554"/>
      <c r="M3" s="555"/>
      <c r="N3" s="553"/>
      <c r="O3" s="556"/>
      <c r="P3" s="556"/>
      <c r="Q3" s="556"/>
      <c r="R3" s="555"/>
      <c r="S3" s="553"/>
      <c r="T3" s="556"/>
      <c r="U3" s="553"/>
      <c r="V3" s="556"/>
      <c r="W3" s="556"/>
      <c r="X3" s="556"/>
      <c r="Y3" s="556"/>
      <c r="Z3" s="555"/>
      <c r="AA3" s="555"/>
    </row>
    <row r="4" spans="1:28" s="551" customFormat="1" ht="15" customHeight="1">
      <c r="A4" s="1285" t="s">
        <v>627</v>
      </c>
      <c r="B4" s="1285"/>
      <c r="C4" s="1285"/>
      <c r="D4" s="1285"/>
      <c r="E4" s="1285"/>
      <c r="F4" s="1285"/>
      <c r="G4" s="1285"/>
      <c r="H4" s="1287"/>
      <c r="I4" s="1287"/>
      <c r="J4" s="1287"/>
      <c r="K4" s="1287"/>
      <c r="L4" s="1287"/>
      <c r="M4" s="557" t="s">
        <v>623</v>
      </c>
      <c r="N4" s="1285" t="s">
        <v>627</v>
      </c>
      <c r="O4" s="1285"/>
      <c r="P4" s="1285"/>
      <c r="Q4" s="1285"/>
      <c r="R4" s="1285"/>
      <c r="S4" s="1285"/>
      <c r="T4" s="1285"/>
      <c r="U4" s="1288"/>
      <c r="V4" s="1288"/>
      <c r="W4" s="1288"/>
      <c r="X4" s="1288"/>
      <c r="Y4" s="1288"/>
      <c r="Z4" s="1288"/>
      <c r="AA4" s="557" t="s">
        <v>623</v>
      </c>
      <c r="AB4" s="558"/>
    </row>
    <row r="5" spans="1:43" s="567" customFormat="1" ht="19.5" customHeight="1">
      <c r="A5" s="559" t="s">
        <v>628</v>
      </c>
      <c r="B5" s="559" t="s">
        <v>629</v>
      </c>
      <c r="C5" s="560" t="s">
        <v>1201</v>
      </c>
      <c r="D5" s="561" t="s">
        <v>675</v>
      </c>
      <c r="E5" s="562"/>
      <c r="F5" s="563"/>
      <c r="G5" s="766" t="s">
        <v>676</v>
      </c>
      <c r="H5" s="562"/>
      <c r="I5" s="562"/>
      <c r="J5" s="562"/>
      <c r="K5" s="562"/>
      <c r="L5" s="562"/>
      <c r="M5" s="563"/>
      <c r="N5" s="559" t="s">
        <v>628</v>
      </c>
      <c r="O5" s="559" t="s">
        <v>629</v>
      </c>
      <c r="P5" s="561" t="s">
        <v>677</v>
      </c>
      <c r="Q5" s="564"/>
      <c r="R5" s="562"/>
      <c r="S5" s="563"/>
      <c r="T5" s="766" t="s">
        <v>676</v>
      </c>
      <c r="U5" s="562"/>
      <c r="V5" s="562"/>
      <c r="W5" s="562"/>
      <c r="X5" s="562"/>
      <c r="Y5" s="562"/>
      <c r="Z5" s="562"/>
      <c r="AA5" s="589" t="s">
        <v>630</v>
      </c>
      <c r="AB5" s="565"/>
      <c r="AC5" s="566"/>
      <c r="AE5" s="566"/>
      <c r="AG5" s="566"/>
      <c r="AI5" s="566"/>
      <c r="AK5" s="566"/>
      <c r="AM5" s="566"/>
      <c r="AO5" s="566"/>
      <c r="AQ5" s="566"/>
    </row>
    <row r="6" spans="1:43" s="567" customFormat="1" ht="33" customHeight="1">
      <c r="A6" s="568"/>
      <c r="B6" s="568"/>
      <c r="C6" s="569"/>
      <c r="D6" s="560" t="s">
        <v>631</v>
      </c>
      <c r="E6" s="560" t="s">
        <v>632</v>
      </c>
      <c r="F6" s="560" t="s">
        <v>633</v>
      </c>
      <c r="G6" s="560" t="s">
        <v>634</v>
      </c>
      <c r="H6" s="590" t="s">
        <v>635</v>
      </c>
      <c r="I6" s="560" t="s">
        <v>636</v>
      </c>
      <c r="J6" s="560" t="s">
        <v>637</v>
      </c>
      <c r="K6" s="560" t="s">
        <v>638</v>
      </c>
      <c r="L6" s="591" t="s">
        <v>639</v>
      </c>
      <c r="M6" s="589" t="s">
        <v>640</v>
      </c>
      <c r="N6" s="568"/>
      <c r="O6" s="568"/>
      <c r="P6" s="560" t="s">
        <v>641</v>
      </c>
      <c r="Q6" s="547" t="s">
        <v>642</v>
      </c>
      <c r="R6" s="591" t="s">
        <v>643</v>
      </c>
      <c r="S6" s="560" t="s">
        <v>644</v>
      </c>
      <c r="T6" s="591" t="s">
        <v>645</v>
      </c>
      <c r="U6" s="560" t="s">
        <v>646</v>
      </c>
      <c r="V6" s="591" t="s">
        <v>647</v>
      </c>
      <c r="W6" s="560" t="s">
        <v>648</v>
      </c>
      <c r="X6" s="560" t="s">
        <v>649</v>
      </c>
      <c r="Y6" s="560" t="s">
        <v>650</v>
      </c>
      <c r="Z6" s="591" t="s">
        <v>651</v>
      </c>
      <c r="AA6" s="592"/>
      <c r="AB6" s="565"/>
      <c r="AC6" s="566"/>
      <c r="AE6" s="566"/>
      <c r="AG6" s="566"/>
      <c r="AI6" s="566"/>
      <c r="AK6" s="566"/>
      <c r="AM6" s="566"/>
      <c r="AO6" s="566"/>
      <c r="AQ6" s="566"/>
    </row>
    <row r="7" spans="1:43" s="577" customFormat="1" ht="45.75" customHeight="1">
      <c r="A7" s="571" t="s">
        <v>897</v>
      </c>
      <c r="B7" s="572" t="s">
        <v>894</v>
      </c>
      <c r="C7" s="573" t="s">
        <v>673</v>
      </c>
      <c r="D7" s="574" t="s">
        <v>652</v>
      </c>
      <c r="E7" s="574" t="s">
        <v>653</v>
      </c>
      <c r="F7" s="574" t="s">
        <v>654</v>
      </c>
      <c r="G7" s="574" t="s">
        <v>655</v>
      </c>
      <c r="H7" s="574" t="s">
        <v>656</v>
      </c>
      <c r="I7" s="574" t="s">
        <v>657</v>
      </c>
      <c r="J7" s="574" t="s">
        <v>658</v>
      </c>
      <c r="K7" s="574" t="s">
        <v>659</v>
      </c>
      <c r="L7" s="574" t="s">
        <v>660</v>
      </c>
      <c r="M7" s="575" t="s">
        <v>661</v>
      </c>
      <c r="N7" s="572" t="s">
        <v>897</v>
      </c>
      <c r="O7" s="572" t="s">
        <v>894</v>
      </c>
      <c r="P7" s="574" t="s">
        <v>612</v>
      </c>
      <c r="Q7" s="574" t="s">
        <v>614</v>
      </c>
      <c r="R7" s="574" t="s">
        <v>674</v>
      </c>
      <c r="S7" s="574" t="s">
        <v>616</v>
      </c>
      <c r="T7" s="574" t="s">
        <v>617</v>
      </c>
      <c r="U7" s="574" t="s">
        <v>618</v>
      </c>
      <c r="V7" s="574" t="s">
        <v>619</v>
      </c>
      <c r="W7" s="574" t="s">
        <v>620</v>
      </c>
      <c r="X7" s="574" t="s">
        <v>621</v>
      </c>
      <c r="Y7" s="574" t="s">
        <v>622</v>
      </c>
      <c r="Z7" s="574" t="s">
        <v>625</v>
      </c>
      <c r="AA7" s="575" t="s">
        <v>895</v>
      </c>
      <c r="AB7" s="576"/>
      <c r="AC7" s="576"/>
      <c r="AE7" s="576"/>
      <c r="AG7" s="576"/>
      <c r="AI7" s="576"/>
      <c r="AK7" s="576"/>
      <c r="AM7" s="576"/>
      <c r="AO7" s="576"/>
      <c r="AQ7" s="576"/>
    </row>
    <row r="8" spans="1:43" s="2" customFormat="1" ht="3" customHeight="1">
      <c r="A8" s="578"/>
      <c r="B8" s="579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579"/>
      <c r="O8" s="587"/>
      <c r="P8" s="5"/>
      <c r="Q8" s="4"/>
      <c r="R8" s="4"/>
      <c r="S8" s="4"/>
      <c r="T8" s="5"/>
      <c r="U8" s="4"/>
      <c r="V8" s="4"/>
      <c r="W8" s="4"/>
      <c r="X8" s="4"/>
      <c r="Y8" s="4"/>
      <c r="Z8" s="4"/>
      <c r="AA8" s="4"/>
      <c r="AB8" s="1"/>
      <c r="AC8" s="1"/>
      <c r="AE8" s="1"/>
      <c r="AG8" s="1"/>
      <c r="AI8" s="1"/>
      <c r="AK8" s="1"/>
      <c r="AM8" s="1"/>
      <c r="AO8" s="1"/>
      <c r="AQ8" s="1"/>
    </row>
    <row r="9" spans="1:27" s="549" customFormat="1" ht="18.75" customHeight="1">
      <c r="A9" s="580" t="s">
        <v>665</v>
      </c>
      <c r="B9" s="581" t="s">
        <v>609</v>
      </c>
      <c r="C9" s="699">
        <f aca="true" t="shared" si="0" ref="C9:C24">D9+AA9</f>
        <v>3179.528305</v>
      </c>
      <c r="D9" s="699">
        <f aca="true" t="shared" si="1" ref="D9:D24">SUM(E9:M9)+SUM(P9:Z9)</f>
        <v>2054.449107</v>
      </c>
      <c r="E9" s="727">
        <v>67.5048</v>
      </c>
      <c r="F9" s="699">
        <v>39.8213</v>
      </c>
      <c r="G9" s="699">
        <v>9.7173</v>
      </c>
      <c r="H9" s="699">
        <v>20.1922</v>
      </c>
      <c r="I9" s="699">
        <v>1216.550861</v>
      </c>
      <c r="J9" s="699">
        <v>0.5526</v>
      </c>
      <c r="K9" s="699">
        <v>0</v>
      </c>
      <c r="L9" s="699">
        <v>0</v>
      </c>
      <c r="M9" s="699">
        <v>0</v>
      </c>
      <c r="N9" s="580" t="s">
        <v>665</v>
      </c>
      <c r="O9" s="581" t="s">
        <v>609</v>
      </c>
      <c r="P9" s="699">
        <v>0</v>
      </c>
      <c r="Q9" s="699">
        <v>59.888077</v>
      </c>
      <c r="R9" s="699">
        <v>137.293466</v>
      </c>
      <c r="S9" s="699">
        <v>61.3978</v>
      </c>
      <c r="T9" s="699">
        <v>0</v>
      </c>
      <c r="U9" s="699">
        <v>0</v>
      </c>
      <c r="V9" s="699">
        <v>0.0946</v>
      </c>
      <c r="W9" s="699">
        <v>32.9477</v>
      </c>
      <c r="X9" s="699">
        <v>408.281003</v>
      </c>
      <c r="Y9" s="699">
        <v>0.2074</v>
      </c>
      <c r="Z9" s="699">
        <v>0</v>
      </c>
      <c r="AA9" s="699">
        <v>1125.079198</v>
      </c>
    </row>
    <row r="10" spans="1:29" s="549" customFormat="1" ht="18.75" customHeight="1">
      <c r="A10" s="593" t="s">
        <v>666</v>
      </c>
      <c r="B10" s="581" t="s">
        <v>610</v>
      </c>
      <c r="C10" s="699">
        <f t="shared" si="0"/>
        <v>844.5633</v>
      </c>
      <c r="D10" s="699">
        <f t="shared" si="1"/>
        <v>675.100244</v>
      </c>
      <c r="E10" s="727">
        <v>1.9996</v>
      </c>
      <c r="F10" s="699">
        <v>2.9256</v>
      </c>
      <c r="G10" s="699">
        <v>1.9242</v>
      </c>
      <c r="H10" s="699">
        <v>0.2017</v>
      </c>
      <c r="I10" s="699">
        <v>174.231944</v>
      </c>
      <c r="J10" s="699">
        <v>0.5526</v>
      </c>
      <c r="K10" s="699">
        <v>0</v>
      </c>
      <c r="L10" s="699">
        <v>0</v>
      </c>
      <c r="M10" s="699">
        <v>0</v>
      </c>
      <c r="N10" s="593" t="s">
        <v>666</v>
      </c>
      <c r="O10" s="581" t="s">
        <v>610</v>
      </c>
      <c r="P10" s="699">
        <v>0</v>
      </c>
      <c r="Q10" s="699">
        <v>56.6378</v>
      </c>
      <c r="R10" s="699">
        <v>17.0713</v>
      </c>
      <c r="S10" s="699">
        <v>3.308</v>
      </c>
      <c r="T10" s="699">
        <v>0</v>
      </c>
      <c r="U10" s="699">
        <v>0</v>
      </c>
      <c r="V10" s="699">
        <v>0</v>
      </c>
      <c r="W10" s="699">
        <v>17.6876</v>
      </c>
      <c r="X10" s="699">
        <v>398.5599</v>
      </c>
      <c r="Y10" s="699">
        <v>0</v>
      </c>
      <c r="Z10" s="699">
        <v>0</v>
      </c>
      <c r="AA10" s="699">
        <v>169.463056</v>
      </c>
      <c r="AC10" s="550"/>
    </row>
    <row r="11" spans="1:29" s="549" customFormat="1" ht="18.75" customHeight="1">
      <c r="A11" s="582"/>
      <c r="B11" s="581" t="s">
        <v>611</v>
      </c>
      <c r="C11" s="699">
        <f t="shared" si="0"/>
        <v>2330.3723449999998</v>
      </c>
      <c r="D11" s="699">
        <f t="shared" si="1"/>
        <v>1379.084343</v>
      </c>
      <c r="E11" s="727">
        <v>65.50448</v>
      </c>
      <c r="F11" s="699">
        <v>36.8058</v>
      </c>
      <c r="G11" s="699">
        <v>7.7931</v>
      </c>
      <c r="H11" s="699">
        <v>19.9905</v>
      </c>
      <c r="I11" s="699">
        <v>1042.227217</v>
      </c>
      <c r="J11" s="699">
        <v>0</v>
      </c>
      <c r="K11" s="699">
        <v>0</v>
      </c>
      <c r="L11" s="699">
        <v>0</v>
      </c>
      <c r="M11" s="699">
        <v>0</v>
      </c>
      <c r="N11" s="582"/>
      <c r="O11" s="581" t="s">
        <v>611</v>
      </c>
      <c r="P11" s="699">
        <v>0</v>
      </c>
      <c r="Q11" s="699">
        <v>3.168077</v>
      </c>
      <c r="R11" s="699">
        <v>120.222166</v>
      </c>
      <c r="S11" s="699">
        <v>58.0898</v>
      </c>
      <c r="T11" s="699">
        <v>0</v>
      </c>
      <c r="U11" s="699">
        <v>0</v>
      </c>
      <c r="V11" s="699">
        <v>0.0946</v>
      </c>
      <c r="W11" s="699">
        <v>15.2601</v>
      </c>
      <c r="X11" s="699">
        <v>9.721103</v>
      </c>
      <c r="Y11" s="699">
        <v>0.2074</v>
      </c>
      <c r="Z11" s="699">
        <v>0</v>
      </c>
      <c r="AA11" s="699">
        <v>951.288002</v>
      </c>
      <c r="AC11" s="550"/>
    </row>
    <row r="12" spans="1:29" s="549" customFormat="1" ht="18.75" customHeight="1">
      <c r="A12" s="582"/>
      <c r="B12" s="583" t="s">
        <v>604</v>
      </c>
      <c r="C12" s="699">
        <f t="shared" si="0"/>
        <v>4.59194</v>
      </c>
      <c r="D12" s="699">
        <f t="shared" si="1"/>
        <v>0.2638</v>
      </c>
      <c r="E12" s="699">
        <v>0</v>
      </c>
      <c r="F12" s="699">
        <v>0.0899</v>
      </c>
      <c r="G12" s="699">
        <v>0</v>
      </c>
      <c r="H12" s="699">
        <v>0</v>
      </c>
      <c r="I12" s="699">
        <v>0.0917</v>
      </c>
      <c r="J12" s="699">
        <v>0</v>
      </c>
      <c r="K12" s="699">
        <v>0</v>
      </c>
      <c r="L12" s="699">
        <v>0</v>
      </c>
      <c r="M12" s="699">
        <v>0</v>
      </c>
      <c r="N12" s="582"/>
      <c r="O12" s="583" t="s">
        <v>604</v>
      </c>
      <c r="P12" s="699">
        <v>0</v>
      </c>
      <c r="Q12" s="699">
        <v>0.0822</v>
      </c>
      <c r="R12" s="699">
        <v>0</v>
      </c>
      <c r="S12" s="699">
        <v>0</v>
      </c>
      <c r="T12" s="699">
        <v>0</v>
      </c>
      <c r="U12" s="699">
        <v>0</v>
      </c>
      <c r="V12" s="699">
        <v>0</v>
      </c>
      <c r="W12" s="699">
        <v>0</v>
      </c>
      <c r="X12" s="699">
        <v>0</v>
      </c>
      <c r="Y12" s="699">
        <v>0</v>
      </c>
      <c r="Z12" s="699">
        <v>0</v>
      </c>
      <c r="AA12" s="699">
        <v>4.32814</v>
      </c>
      <c r="AC12" s="550"/>
    </row>
    <row r="13" spans="1:27" s="549" customFormat="1" ht="18.75" customHeight="1">
      <c r="A13" s="580" t="s">
        <v>667</v>
      </c>
      <c r="B13" s="581" t="s">
        <v>609</v>
      </c>
      <c r="C13" s="699">
        <f t="shared" si="0"/>
        <v>3180.1771390000004</v>
      </c>
      <c r="D13" s="699">
        <f t="shared" si="1"/>
        <v>2052.597541</v>
      </c>
      <c r="E13" s="727">
        <v>67.53748</v>
      </c>
      <c r="F13" s="699">
        <v>39.8184</v>
      </c>
      <c r="G13" s="699">
        <v>9.733525</v>
      </c>
      <c r="H13" s="699">
        <v>20.1922</v>
      </c>
      <c r="I13" s="699">
        <v>1216.492036</v>
      </c>
      <c r="J13" s="699">
        <v>0.5526</v>
      </c>
      <c r="K13" s="699">
        <v>0</v>
      </c>
      <c r="L13" s="699">
        <v>0</v>
      </c>
      <c r="M13" s="699">
        <v>0</v>
      </c>
      <c r="N13" s="580" t="s">
        <v>667</v>
      </c>
      <c r="O13" s="581" t="s">
        <v>609</v>
      </c>
      <c r="P13" s="699">
        <v>0</v>
      </c>
      <c r="Q13" s="699">
        <v>59.841977</v>
      </c>
      <c r="R13" s="699">
        <v>135.42982</v>
      </c>
      <c r="S13" s="699">
        <v>61.3978</v>
      </c>
      <c r="T13" s="699">
        <v>0</v>
      </c>
      <c r="U13" s="699">
        <v>0</v>
      </c>
      <c r="V13" s="699">
        <v>0.0946</v>
      </c>
      <c r="W13" s="699">
        <v>32.9477</v>
      </c>
      <c r="X13" s="699">
        <v>408.352003</v>
      </c>
      <c r="Y13" s="699">
        <v>0.2074</v>
      </c>
      <c r="Z13" s="699">
        <v>0</v>
      </c>
      <c r="AA13" s="699">
        <v>1127.579598</v>
      </c>
    </row>
    <row r="14" spans="1:29" s="549" customFormat="1" ht="18.75" customHeight="1">
      <c r="A14" s="593" t="s">
        <v>668</v>
      </c>
      <c r="B14" s="581" t="s">
        <v>610</v>
      </c>
      <c r="C14" s="699">
        <f t="shared" si="0"/>
        <v>848.013612</v>
      </c>
      <c r="D14" s="699">
        <f t="shared" si="1"/>
        <v>677.618644</v>
      </c>
      <c r="E14" s="727">
        <v>2.0351</v>
      </c>
      <c r="F14" s="699">
        <v>2.9209</v>
      </c>
      <c r="G14" s="699">
        <v>1.9242</v>
      </c>
      <c r="H14" s="699">
        <v>0.2017</v>
      </c>
      <c r="I14" s="699">
        <v>174.871344</v>
      </c>
      <c r="J14" s="699">
        <v>0.5526</v>
      </c>
      <c r="K14" s="699">
        <v>0</v>
      </c>
      <c r="L14" s="699">
        <v>0</v>
      </c>
      <c r="M14" s="699">
        <v>0</v>
      </c>
      <c r="N14" s="593" t="s">
        <v>668</v>
      </c>
      <c r="O14" s="581" t="s">
        <v>610</v>
      </c>
      <c r="P14" s="699">
        <v>0</v>
      </c>
      <c r="Q14" s="699">
        <v>56.5917</v>
      </c>
      <c r="R14" s="699">
        <v>18.9114</v>
      </c>
      <c r="S14" s="699">
        <v>3.308</v>
      </c>
      <c r="T14" s="699">
        <v>0</v>
      </c>
      <c r="U14" s="699">
        <v>0</v>
      </c>
      <c r="V14" s="699">
        <v>0</v>
      </c>
      <c r="W14" s="699">
        <v>17.6876</v>
      </c>
      <c r="X14" s="699">
        <v>398.6141</v>
      </c>
      <c r="Y14" s="699">
        <v>0</v>
      </c>
      <c r="Z14" s="699">
        <v>0</v>
      </c>
      <c r="AA14" s="699">
        <v>170.394968</v>
      </c>
      <c r="AC14" s="550"/>
    </row>
    <row r="15" spans="1:29" s="549" customFormat="1" ht="18.75" customHeight="1">
      <c r="A15" s="582"/>
      <c r="B15" s="581" t="s">
        <v>611</v>
      </c>
      <c r="C15" s="699">
        <f t="shared" si="0"/>
        <v>2327.293079</v>
      </c>
      <c r="D15" s="699">
        <f t="shared" si="1"/>
        <v>1374.448497</v>
      </c>
      <c r="E15" s="727">
        <v>65.50238</v>
      </c>
      <c r="F15" s="699">
        <v>36.8076</v>
      </c>
      <c r="G15" s="699">
        <v>7.809325</v>
      </c>
      <c r="H15" s="699">
        <v>19.9905</v>
      </c>
      <c r="I15" s="699">
        <v>1041.262392</v>
      </c>
      <c r="J15" s="699">
        <v>0</v>
      </c>
      <c r="K15" s="699">
        <v>0</v>
      </c>
      <c r="L15" s="699">
        <v>0</v>
      </c>
      <c r="M15" s="699">
        <v>0</v>
      </c>
      <c r="N15" s="582"/>
      <c r="O15" s="581" t="s">
        <v>611</v>
      </c>
      <c r="P15" s="699">
        <v>0</v>
      </c>
      <c r="Q15" s="699">
        <v>3.168077</v>
      </c>
      <c r="R15" s="699">
        <v>116.51842</v>
      </c>
      <c r="S15" s="699">
        <v>58.0898</v>
      </c>
      <c r="T15" s="699">
        <v>0</v>
      </c>
      <c r="U15" s="699">
        <v>0</v>
      </c>
      <c r="V15" s="699">
        <v>0.0946</v>
      </c>
      <c r="W15" s="699">
        <v>15.2601</v>
      </c>
      <c r="X15" s="699">
        <v>9.737903</v>
      </c>
      <c r="Y15" s="699">
        <v>0.2074</v>
      </c>
      <c r="Z15" s="699">
        <v>0</v>
      </c>
      <c r="AA15" s="699">
        <v>952.844582</v>
      </c>
      <c r="AC15" s="550"/>
    </row>
    <row r="16" spans="1:29" s="549" customFormat="1" ht="18.75" customHeight="1">
      <c r="A16" s="582"/>
      <c r="B16" s="583" t="s">
        <v>604</v>
      </c>
      <c r="C16" s="699">
        <f t="shared" si="0"/>
        <v>4.8704480000000006</v>
      </c>
      <c r="D16" s="699">
        <f t="shared" si="1"/>
        <v>0.5304</v>
      </c>
      <c r="E16" s="699">
        <v>0</v>
      </c>
      <c r="F16" s="699">
        <v>0.0899</v>
      </c>
      <c r="G16" s="699">
        <v>0</v>
      </c>
      <c r="H16" s="699">
        <v>0</v>
      </c>
      <c r="I16" s="699">
        <v>0.3583</v>
      </c>
      <c r="J16" s="699">
        <v>0</v>
      </c>
      <c r="K16" s="699">
        <v>0</v>
      </c>
      <c r="L16" s="699">
        <v>0</v>
      </c>
      <c r="M16" s="699">
        <v>0</v>
      </c>
      <c r="N16" s="582"/>
      <c r="O16" s="583" t="s">
        <v>604</v>
      </c>
      <c r="P16" s="699">
        <v>0</v>
      </c>
      <c r="Q16" s="699">
        <v>0.0822</v>
      </c>
      <c r="R16" s="699">
        <v>0</v>
      </c>
      <c r="S16" s="699">
        <v>0</v>
      </c>
      <c r="T16" s="699">
        <v>0</v>
      </c>
      <c r="U16" s="699">
        <v>0</v>
      </c>
      <c r="V16" s="699">
        <v>0</v>
      </c>
      <c r="W16" s="699">
        <v>0</v>
      </c>
      <c r="X16" s="699">
        <v>0</v>
      </c>
      <c r="Y16" s="699">
        <v>0</v>
      </c>
      <c r="Z16" s="699">
        <v>0</v>
      </c>
      <c r="AA16" s="699">
        <v>4.340048</v>
      </c>
      <c r="AC16" s="550"/>
    </row>
    <row r="17" spans="1:27" s="549" customFormat="1" ht="18.75" customHeight="1">
      <c r="A17" s="580" t="s">
        <v>669</v>
      </c>
      <c r="B17" s="581" t="s">
        <v>609</v>
      </c>
      <c r="C17" s="699">
        <f t="shared" si="0"/>
        <v>3178.9073799999996</v>
      </c>
      <c r="D17" s="699">
        <f t="shared" si="1"/>
        <v>2051.16268</v>
      </c>
      <c r="E17" s="727">
        <v>67.60278</v>
      </c>
      <c r="F17" s="699">
        <v>39.8251</v>
      </c>
      <c r="G17" s="699">
        <v>9.7335</v>
      </c>
      <c r="H17" s="699">
        <v>20.1922</v>
      </c>
      <c r="I17" s="699">
        <v>1217.0498</v>
      </c>
      <c r="J17" s="699">
        <v>0.5526</v>
      </c>
      <c r="K17" s="699">
        <v>0</v>
      </c>
      <c r="L17" s="699">
        <v>0</v>
      </c>
      <c r="M17" s="699">
        <v>0</v>
      </c>
      <c r="N17" s="580" t="s">
        <v>669</v>
      </c>
      <c r="O17" s="581" t="s">
        <v>609</v>
      </c>
      <c r="P17" s="699">
        <v>0</v>
      </c>
      <c r="Q17" s="699">
        <v>59.6849</v>
      </c>
      <c r="R17" s="699">
        <v>133.5226</v>
      </c>
      <c r="S17" s="699">
        <v>61.3978</v>
      </c>
      <c r="T17" s="699">
        <v>0</v>
      </c>
      <c r="U17" s="699">
        <v>0</v>
      </c>
      <c r="V17" s="699">
        <v>0.0946</v>
      </c>
      <c r="W17" s="699">
        <v>32.9477</v>
      </c>
      <c r="X17" s="699">
        <v>408.3517</v>
      </c>
      <c r="Y17" s="699">
        <v>0.2074</v>
      </c>
      <c r="Z17" s="699">
        <v>0</v>
      </c>
      <c r="AA17" s="699">
        <v>1127.7447</v>
      </c>
    </row>
    <row r="18" spans="1:29" s="549" customFormat="1" ht="18.75" customHeight="1">
      <c r="A18" s="593" t="s">
        <v>670</v>
      </c>
      <c r="B18" s="581" t="s">
        <v>610</v>
      </c>
      <c r="C18" s="699">
        <f t="shared" si="0"/>
        <v>848.4555799999999</v>
      </c>
      <c r="D18" s="699">
        <f t="shared" si="1"/>
        <v>677.52221</v>
      </c>
      <c r="E18" s="727">
        <v>1.8353</v>
      </c>
      <c r="F18" s="699">
        <v>2.9209</v>
      </c>
      <c r="G18" s="699">
        <v>1.9242</v>
      </c>
      <c r="H18" s="699">
        <v>0.2017</v>
      </c>
      <c r="I18" s="699">
        <v>175.4879</v>
      </c>
      <c r="J18" s="699">
        <v>0.5526</v>
      </c>
      <c r="K18" s="699">
        <v>0</v>
      </c>
      <c r="L18" s="699">
        <v>0</v>
      </c>
      <c r="M18" s="699">
        <v>0</v>
      </c>
      <c r="N18" s="593" t="s">
        <v>670</v>
      </c>
      <c r="O18" s="581" t="s">
        <v>610</v>
      </c>
      <c r="P18" s="699">
        <v>0</v>
      </c>
      <c r="Q18" s="699">
        <v>56.43961</v>
      </c>
      <c r="R18" s="699">
        <v>18.9543</v>
      </c>
      <c r="S18" s="699">
        <v>3.308</v>
      </c>
      <c r="T18" s="699">
        <v>0</v>
      </c>
      <c r="U18" s="699">
        <v>0</v>
      </c>
      <c r="V18" s="699">
        <v>0</v>
      </c>
      <c r="W18" s="699">
        <v>17.6876</v>
      </c>
      <c r="X18" s="699">
        <v>398.2101</v>
      </c>
      <c r="Y18" s="699">
        <v>0</v>
      </c>
      <c r="Z18" s="699">
        <v>0</v>
      </c>
      <c r="AA18" s="699">
        <v>170.93337</v>
      </c>
      <c r="AC18" s="550"/>
    </row>
    <row r="19" spans="1:29" s="549" customFormat="1" ht="18.75" customHeight="1">
      <c r="A19" s="582"/>
      <c r="B19" s="581" t="s">
        <v>611</v>
      </c>
      <c r="C19" s="699">
        <f t="shared" si="0"/>
        <v>2325.8481220000003</v>
      </c>
      <c r="D19" s="699">
        <f t="shared" si="1"/>
        <v>1373.37678</v>
      </c>
      <c r="E19" s="727">
        <v>65.76748</v>
      </c>
      <c r="F19" s="699">
        <v>36.8143</v>
      </c>
      <c r="G19" s="699">
        <v>7.809325</v>
      </c>
      <c r="H19" s="699">
        <v>19.9905</v>
      </c>
      <c r="I19" s="699">
        <v>1041.470272</v>
      </c>
      <c r="J19" s="699">
        <v>0</v>
      </c>
      <c r="K19" s="699">
        <v>0</v>
      </c>
      <c r="L19" s="699">
        <v>0</v>
      </c>
      <c r="M19" s="699">
        <v>0</v>
      </c>
      <c r="N19" s="582"/>
      <c r="O19" s="581" t="s">
        <v>611</v>
      </c>
      <c r="P19" s="699">
        <v>0</v>
      </c>
      <c r="Q19" s="699">
        <v>3.1631</v>
      </c>
      <c r="R19" s="699">
        <v>114.5683</v>
      </c>
      <c r="S19" s="699">
        <v>58.0898</v>
      </c>
      <c r="T19" s="699">
        <v>0</v>
      </c>
      <c r="U19" s="699">
        <v>0</v>
      </c>
      <c r="V19" s="699">
        <v>0.0946</v>
      </c>
      <c r="W19" s="699">
        <v>15.2601</v>
      </c>
      <c r="X19" s="699">
        <v>10.141603</v>
      </c>
      <c r="Y19" s="699">
        <v>0.2074</v>
      </c>
      <c r="Z19" s="699">
        <v>0</v>
      </c>
      <c r="AA19" s="699">
        <v>952.471342</v>
      </c>
      <c r="AC19" s="550"/>
    </row>
    <row r="20" spans="1:29" s="549" customFormat="1" ht="18.75" customHeight="1">
      <c r="A20" s="582"/>
      <c r="B20" s="583" t="s">
        <v>604</v>
      </c>
      <c r="C20" s="699">
        <f t="shared" si="0"/>
        <v>4.603848</v>
      </c>
      <c r="D20" s="699">
        <f t="shared" si="1"/>
        <v>0.2638</v>
      </c>
      <c r="E20" s="699">
        <v>0</v>
      </c>
      <c r="F20" s="699">
        <v>0.0899</v>
      </c>
      <c r="G20" s="699">
        <v>0</v>
      </c>
      <c r="H20" s="699">
        <v>0</v>
      </c>
      <c r="I20" s="699">
        <v>0.0917</v>
      </c>
      <c r="J20" s="699">
        <v>0</v>
      </c>
      <c r="K20" s="699">
        <v>0</v>
      </c>
      <c r="L20" s="699">
        <v>0</v>
      </c>
      <c r="M20" s="699">
        <v>0</v>
      </c>
      <c r="N20" s="582"/>
      <c r="O20" s="583" t="s">
        <v>604</v>
      </c>
      <c r="P20" s="699">
        <v>0</v>
      </c>
      <c r="Q20" s="699">
        <v>0.0822</v>
      </c>
      <c r="R20" s="699">
        <v>0</v>
      </c>
      <c r="S20" s="699">
        <v>0</v>
      </c>
      <c r="T20" s="699">
        <v>0</v>
      </c>
      <c r="U20" s="699">
        <v>0</v>
      </c>
      <c r="V20" s="699">
        <v>0</v>
      </c>
      <c r="W20" s="699">
        <v>0</v>
      </c>
      <c r="X20" s="699">
        <v>0</v>
      </c>
      <c r="Y20" s="699">
        <v>0</v>
      </c>
      <c r="Z20" s="699">
        <v>0</v>
      </c>
      <c r="AA20" s="699">
        <v>4.340048</v>
      </c>
      <c r="AC20" s="550"/>
    </row>
    <row r="21" spans="1:27" s="595" customFormat="1" ht="18.75" customHeight="1">
      <c r="A21" s="580" t="s">
        <v>1863</v>
      </c>
      <c r="B21" s="581" t="s">
        <v>609</v>
      </c>
      <c r="C21" s="699">
        <f t="shared" si="0"/>
        <v>3178.754854</v>
      </c>
      <c r="D21" s="699">
        <f t="shared" si="1"/>
        <v>2056.0937</v>
      </c>
      <c r="E21" s="699">
        <v>67.609788</v>
      </c>
      <c r="F21" s="699">
        <v>39.8159</v>
      </c>
      <c r="G21" s="699">
        <v>9.733525</v>
      </c>
      <c r="H21" s="699">
        <v>20.1922</v>
      </c>
      <c r="I21" s="699">
        <v>1216.172772</v>
      </c>
      <c r="J21" s="699">
        <v>0.5526</v>
      </c>
      <c r="K21" s="699">
        <v>0</v>
      </c>
      <c r="L21" s="699">
        <v>0</v>
      </c>
      <c r="M21" s="699">
        <v>0</v>
      </c>
      <c r="N21" s="580" t="s">
        <v>1863</v>
      </c>
      <c r="O21" s="581" t="s">
        <v>609</v>
      </c>
      <c r="P21" s="699">
        <v>0</v>
      </c>
      <c r="Q21" s="699">
        <v>60.546512</v>
      </c>
      <c r="R21" s="699">
        <v>138.7682</v>
      </c>
      <c r="S21" s="699">
        <v>61.3978</v>
      </c>
      <c r="T21" s="699">
        <v>0</v>
      </c>
      <c r="U21" s="699">
        <v>0</v>
      </c>
      <c r="V21" s="699">
        <v>0.0946</v>
      </c>
      <c r="W21" s="699">
        <v>32.9477</v>
      </c>
      <c r="X21" s="699">
        <v>408.054703</v>
      </c>
      <c r="Y21" s="699">
        <v>0.2074</v>
      </c>
      <c r="Z21" s="699">
        <v>0</v>
      </c>
      <c r="AA21" s="699">
        <v>1122.661154</v>
      </c>
    </row>
    <row r="22" spans="1:29" s="595" customFormat="1" ht="18.75" customHeight="1">
      <c r="A22" s="593" t="s">
        <v>671</v>
      </c>
      <c r="B22" s="581" t="s">
        <v>610</v>
      </c>
      <c r="C22" s="699">
        <f t="shared" si="0"/>
        <v>848.726912</v>
      </c>
      <c r="D22" s="699">
        <f t="shared" si="1"/>
        <v>679.520912</v>
      </c>
      <c r="E22" s="699">
        <v>1.8335</v>
      </c>
      <c r="F22" s="699">
        <v>2.8929</v>
      </c>
      <c r="G22" s="699">
        <v>1.9242</v>
      </c>
      <c r="H22" s="699">
        <v>0.1817</v>
      </c>
      <c r="I22" s="699">
        <v>174.8266</v>
      </c>
      <c r="J22" s="699">
        <v>0.5526</v>
      </c>
      <c r="K22" s="699">
        <v>0</v>
      </c>
      <c r="L22" s="699">
        <v>0</v>
      </c>
      <c r="M22" s="699">
        <v>0</v>
      </c>
      <c r="N22" s="593" t="s">
        <v>671</v>
      </c>
      <c r="O22" s="581" t="s">
        <v>610</v>
      </c>
      <c r="P22" s="699">
        <v>0</v>
      </c>
      <c r="Q22" s="699">
        <v>57.291212</v>
      </c>
      <c r="R22" s="699">
        <v>21.0524</v>
      </c>
      <c r="S22" s="699">
        <v>3.308</v>
      </c>
      <c r="T22" s="699">
        <v>0</v>
      </c>
      <c r="U22" s="699">
        <v>0</v>
      </c>
      <c r="V22" s="699">
        <v>0</v>
      </c>
      <c r="W22" s="699">
        <v>17.6876</v>
      </c>
      <c r="X22" s="699">
        <v>397.9702</v>
      </c>
      <c r="Y22" s="699">
        <v>0</v>
      </c>
      <c r="Z22" s="699">
        <v>0</v>
      </c>
      <c r="AA22" s="699">
        <v>169.206</v>
      </c>
      <c r="AC22" s="597"/>
    </row>
    <row r="23" spans="1:29" s="595" customFormat="1" ht="18.75" customHeight="1">
      <c r="A23" s="582"/>
      <c r="B23" s="581" t="s">
        <v>611</v>
      </c>
      <c r="C23" s="699">
        <f t="shared" si="0"/>
        <v>2325.293196</v>
      </c>
      <c r="D23" s="699">
        <f t="shared" si="1"/>
        <v>1376.308988</v>
      </c>
      <c r="E23" s="699">
        <v>65.776288</v>
      </c>
      <c r="F23" s="699">
        <v>36.8331</v>
      </c>
      <c r="G23" s="699">
        <v>7.809325</v>
      </c>
      <c r="H23" s="699">
        <v>20.0105</v>
      </c>
      <c r="I23" s="699">
        <v>1041.254472</v>
      </c>
      <c r="J23" s="699">
        <v>0</v>
      </c>
      <c r="K23" s="699">
        <v>0</v>
      </c>
      <c r="L23" s="699">
        <v>0</v>
      </c>
      <c r="M23" s="699">
        <v>0</v>
      </c>
      <c r="N23" s="582"/>
      <c r="O23" s="581" t="s">
        <v>611</v>
      </c>
      <c r="P23" s="699">
        <v>0</v>
      </c>
      <c r="Q23" s="699">
        <v>3.1731</v>
      </c>
      <c r="R23" s="699">
        <v>117.7158</v>
      </c>
      <c r="S23" s="699">
        <v>58.0898</v>
      </c>
      <c r="T23" s="699">
        <v>0</v>
      </c>
      <c r="U23" s="699">
        <v>0</v>
      </c>
      <c r="V23" s="699">
        <v>0.0946</v>
      </c>
      <c r="W23" s="699">
        <v>15.2601</v>
      </c>
      <c r="X23" s="699">
        <v>10.084503</v>
      </c>
      <c r="Y23" s="699">
        <v>0.2074</v>
      </c>
      <c r="Z23" s="699">
        <v>0</v>
      </c>
      <c r="AA23" s="699">
        <v>948.984208</v>
      </c>
      <c r="AC23" s="597"/>
    </row>
    <row r="24" spans="1:29" s="595" customFormat="1" ht="18.75" customHeight="1">
      <c r="A24" s="582"/>
      <c r="B24" s="583" t="s">
        <v>604</v>
      </c>
      <c r="C24" s="699">
        <f t="shared" si="0"/>
        <v>4.7347459999999995</v>
      </c>
      <c r="D24" s="699">
        <f t="shared" si="1"/>
        <v>0.2638</v>
      </c>
      <c r="E24" s="699">
        <v>0</v>
      </c>
      <c r="F24" s="699">
        <v>0.0899</v>
      </c>
      <c r="G24" s="699">
        <v>0</v>
      </c>
      <c r="H24" s="699">
        <v>0</v>
      </c>
      <c r="I24" s="699">
        <v>0.0917</v>
      </c>
      <c r="J24" s="699">
        <v>0</v>
      </c>
      <c r="K24" s="699">
        <v>0</v>
      </c>
      <c r="L24" s="699">
        <v>0</v>
      </c>
      <c r="M24" s="699">
        <v>0</v>
      </c>
      <c r="N24" s="582"/>
      <c r="O24" s="583" t="s">
        <v>604</v>
      </c>
      <c r="P24" s="699">
        <v>0</v>
      </c>
      <c r="Q24" s="699">
        <v>0.0822</v>
      </c>
      <c r="R24" s="699">
        <v>0</v>
      </c>
      <c r="S24" s="699">
        <v>0</v>
      </c>
      <c r="T24" s="699">
        <v>0</v>
      </c>
      <c r="U24" s="699">
        <v>0</v>
      </c>
      <c r="V24" s="699">
        <v>0</v>
      </c>
      <c r="W24" s="699">
        <v>0</v>
      </c>
      <c r="X24" s="699">
        <v>0</v>
      </c>
      <c r="Y24" s="699">
        <v>0</v>
      </c>
      <c r="Z24" s="699">
        <v>0</v>
      </c>
      <c r="AA24" s="699">
        <v>4.470946</v>
      </c>
      <c r="AC24" s="597"/>
    </row>
    <row r="25" spans="1:27" s="595" customFormat="1" ht="18.75" customHeight="1">
      <c r="A25" s="580" t="s">
        <v>1864</v>
      </c>
      <c r="B25" s="581" t="s">
        <v>609</v>
      </c>
      <c r="C25" s="699">
        <f aca="true" t="shared" si="2" ref="C25:C32">D25+AA25</f>
        <v>3179.308669</v>
      </c>
      <c r="D25" s="699">
        <f aca="true" t="shared" si="3" ref="D25:D32">SUM(E25:M25)+SUM(P25:Z25)</f>
        <v>2056.7219880000002</v>
      </c>
      <c r="E25" s="699">
        <f aca="true" t="shared" si="4" ref="E25:J25">SUM(E26:E28)</f>
        <v>67.743188</v>
      </c>
      <c r="F25" s="699">
        <f t="shared" si="4"/>
        <v>39.815900000000006</v>
      </c>
      <c r="G25" s="699">
        <f t="shared" si="4"/>
        <v>9.733525</v>
      </c>
      <c r="H25" s="699">
        <f t="shared" si="4"/>
        <v>20.1922</v>
      </c>
      <c r="I25" s="699">
        <f t="shared" si="4"/>
        <v>1216.729272</v>
      </c>
      <c r="J25" s="699">
        <f t="shared" si="4"/>
        <v>0.5526</v>
      </c>
      <c r="K25" s="699">
        <v>0</v>
      </c>
      <c r="L25" s="699">
        <v>0</v>
      </c>
      <c r="M25" s="699">
        <v>0</v>
      </c>
      <c r="N25" s="580" t="s">
        <v>1864</v>
      </c>
      <c r="O25" s="581" t="s">
        <v>609</v>
      </c>
      <c r="P25" s="699">
        <v>0</v>
      </c>
      <c r="Q25" s="699">
        <v>61.463</v>
      </c>
      <c r="R25" s="699">
        <f aca="true" t="shared" si="5" ref="R25:AA25">SUM(R26:R28)</f>
        <v>138.6122</v>
      </c>
      <c r="S25" s="699">
        <f t="shared" si="5"/>
        <v>61.3978</v>
      </c>
      <c r="T25" s="699">
        <f t="shared" si="5"/>
        <v>0</v>
      </c>
      <c r="U25" s="699">
        <f t="shared" si="5"/>
        <v>0</v>
      </c>
      <c r="V25" s="699">
        <f t="shared" si="5"/>
        <v>0.0946</v>
      </c>
      <c r="W25" s="699">
        <f t="shared" si="5"/>
        <v>32.9471</v>
      </c>
      <c r="X25" s="699">
        <f t="shared" si="5"/>
        <v>407.176303</v>
      </c>
      <c r="Y25" s="699">
        <f t="shared" si="5"/>
        <v>0.2643</v>
      </c>
      <c r="Z25" s="699">
        <f t="shared" si="5"/>
        <v>0</v>
      </c>
      <c r="AA25" s="699">
        <f t="shared" si="5"/>
        <v>1122.586681</v>
      </c>
    </row>
    <row r="26" spans="1:29" s="595" customFormat="1" ht="18.75" customHeight="1">
      <c r="A26" s="593" t="s">
        <v>192</v>
      </c>
      <c r="B26" s="581" t="s">
        <v>610</v>
      </c>
      <c r="C26" s="699">
        <f t="shared" si="2"/>
        <v>848.834338</v>
      </c>
      <c r="D26" s="699">
        <f t="shared" si="3"/>
        <v>679.354512</v>
      </c>
      <c r="E26" s="699">
        <v>1.824</v>
      </c>
      <c r="F26" s="699">
        <v>2.8873</v>
      </c>
      <c r="G26" s="699">
        <v>1.9242</v>
      </c>
      <c r="H26" s="699">
        <v>0.1817</v>
      </c>
      <c r="I26" s="699">
        <v>175.2877</v>
      </c>
      <c r="J26" s="699">
        <v>0.5526</v>
      </c>
      <c r="K26" s="699">
        <v>0</v>
      </c>
      <c r="L26" s="699">
        <v>0</v>
      </c>
      <c r="M26" s="699">
        <v>0</v>
      </c>
      <c r="N26" s="593" t="s">
        <v>192</v>
      </c>
      <c r="O26" s="581" t="s">
        <v>610</v>
      </c>
      <c r="P26" s="699">
        <v>0</v>
      </c>
      <c r="Q26" s="699">
        <v>58.177912</v>
      </c>
      <c r="R26" s="699">
        <v>20.8415</v>
      </c>
      <c r="S26" s="699">
        <v>3.308</v>
      </c>
      <c r="T26" s="699">
        <v>0</v>
      </c>
      <c r="U26" s="699">
        <v>0</v>
      </c>
      <c r="V26" s="699">
        <v>0</v>
      </c>
      <c r="W26" s="699">
        <v>17.687</v>
      </c>
      <c r="X26" s="699">
        <v>396.6257</v>
      </c>
      <c r="Y26" s="699">
        <v>0.0569</v>
      </c>
      <c r="Z26" s="699">
        <v>0</v>
      </c>
      <c r="AA26" s="699">
        <v>169.479826</v>
      </c>
      <c r="AC26" s="597"/>
    </row>
    <row r="27" spans="1:29" s="595" customFormat="1" ht="18.75" customHeight="1">
      <c r="A27" s="582"/>
      <c r="B27" s="581" t="s">
        <v>611</v>
      </c>
      <c r="C27" s="699">
        <f t="shared" si="2"/>
        <v>2325.881192</v>
      </c>
      <c r="D27" s="699">
        <f t="shared" si="3"/>
        <v>1377.103735</v>
      </c>
      <c r="E27" s="699">
        <v>65.919188</v>
      </c>
      <c r="F27" s="699">
        <v>36.8387</v>
      </c>
      <c r="G27" s="699">
        <v>7.809325</v>
      </c>
      <c r="H27" s="699">
        <v>20.0105</v>
      </c>
      <c r="I27" s="699">
        <v>1041.349872</v>
      </c>
      <c r="J27" s="699">
        <v>0</v>
      </c>
      <c r="K27" s="699">
        <v>0</v>
      </c>
      <c r="L27" s="699">
        <v>0</v>
      </c>
      <c r="M27" s="699">
        <v>0</v>
      </c>
      <c r="N27" s="582"/>
      <c r="O27" s="581" t="s">
        <v>611</v>
      </c>
      <c r="P27" s="699">
        <v>0</v>
      </c>
      <c r="Q27" s="699">
        <v>3.202947</v>
      </c>
      <c r="R27" s="699">
        <v>117.7707</v>
      </c>
      <c r="S27" s="699">
        <v>58.0898</v>
      </c>
      <c r="T27" s="699">
        <v>0</v>
      </c>
      <c r="U27" s="699">
        <v>0</v>
      </c>
      <c r="V27" s="699">
        <v>0.0946</v>
      </c>
      <c r="W27" s="699">
        <v>15.2601</v>
      </c>
      <c r="X27" s="699">
        <v>10.550603</v>
      </c>
      <c r="Y27" s="699">
        <v>0.2074</v>
      </c>
      <c r="Z27" s="699">
        <v>0</v>
      </c>
      <c r="AA27" s="699">
        <v>948.777457</v>
      </c>
      <c r="AC27" s="597"/>
    </row>
    <row r="28" spans="1:29" s="595" customFormat="1" ht="18.75" customHeight="1">
      <c r="A28" s="582"/>
      <c r="B28" s="583" t="s">
        <v>604</v>
      </c>
      <c r="C28" s="699">
        <f t="shared" si="2"/>
        <v>4.593198</v>
      </c>
      <c r="D28" s="699">
        <f t="shared" si="3"/>
        <v>0.2638</v>
      </c>
      <c r="E28" s="699">
        <v>0</v>
      </c>
      <c r="F28" s="699">
        <v>0.0899</v>
      </c>
      <c r="G28" s="699">
        <v>0</v>
      </c>
      <c r="H28" s="699">
        <v>0</v>
      </c>
      <c r="I28" s="699">
        <v>0.0917</v>
      </c>
      <c r="J28" s="699">
        <v>0</v>
      </c>
      <c r="K28" s="699">
        <v>0</v>
      </c>
      <c r="L28" s="699">
        <v>0</v>
      </c>
      <c r="M28" s="699">
        <v>0</v>
      </c>
      <c r="N28" s="582"/>
      <c r="O28" s="583" t="s">
        <v>604</v>
      </c>
      <c r="P28" s="699">
        <v>0</v>
      </c>
      <c r="Q28" s="699">
        <v>0.0822</v>
      </c>
      <c r="R28" s="699">
        <v>0</v>
      </c>
      <c r="S28" s="699">
        <v>0</v>
      </c>
      <c r="T28" s="699">
        <v>0</v>
      </c>
      <c r="U28" s="699">
        <v>0</v>
      </c>
      <c r="V28" s="699">
        <v>0</v>
      </c>
      <c r="W28" s="699">
        <v>0</v>
      </c>
      <c r="X28" s="699">
        <v>0</v>
      </c>
      <c r="Y28" s="699">
        <v>0</v>
      </c>
      <c r="Z28" s="699">
        <v>0</v>
      </c>
      <c r="AA28" s="699">
        <v>4.329398</v>
      </c>
      <c r="AC28" s="597"/>
    </row>
    <row r="29" spans="1:27" s="595" customFormat="1" ht="18.75" customHeight="1">
      <c r="A29" s="1018" t="s">
        <v>1564</v>
      </c>
      <c r="B29" s="618" t="s">
        <v>678</v>
      </c>
      <c r="C29" s="726">
        <f t="shared" si="2"/>
        <v>3178.7787</v>
      </c>
      <c r="D29" s="726">
        <v>2057.3232</v>
      </c>
      <c r="E29" s="726">
        <v>67.7535</v>
      </c>
      <c r="F29" s="726">
        <v>39.8159</v>
      </c>
      <c r="G29" s="726">
        <v>9.7335</v>
      </c>
      <c r="H29" s="726">
        <v>20.1922</v>
      </c>
      <c r="I29" s="726">
        <v>1216.7997</v>
      </c>
      <c r="J29" s="726">
        <v>0.5526</v>
      </c>
      <c r="K29" s="699">
        <v>0</v>
      </c>
      <c r="L29" s="699">
        <v>0</v>
      </c>
      <c r="M29" s="699">
        <v>0</v>
      </c>
      <c r="N29" s="594" t="s">
        <v>1566</v>
      </c>
      <c r="O29" s="618" t="s">
        <v>678</v>
      </c>
      <c r="P29" s="699">
        <v>0</v>
      </c>
      <c r="Q29" s="726">
        <v>61.4805</v>
      </c>
      <c r="R29" s="726">
        <v>137.3862</v>
      </c>
      <c r="S29" s="726">
        <v>61.3978</v>
      </c>
      <c r="T29" s="699">
        <v>0</v>
      </c>
      <c r="U29" s="699">
        <v>0</v>
      </c>
      <c r="V29" s="726">
        <v>0.0946</v>
      </c>
      <c r="W29" s="726">
        <v>32.9471</v>
      </c>
      <c r="X29" s="726">
        <v>407.6795</v>
      </c>
      <c r="Y29" s="726">
        <v>1.4902</v>
      </c>
      <c r="Z29" s="726">
        <v>0</v>
      </c>
      <c r="AA29" s="726">
        <v>1121.4555</v>
      </c>
    </row>
    <row r="30" spans="1:29" s="595" customFormat="1" ht="18.75" customHeight="1">
      <c r="A30" s="596" t="s">
        <v>1565</v>
      </c>
      <c r="B30" s="618" t="s">
        <v>679</v>
      </c>
      <c r="C30" s="726">
        <f t="shared" si="2"/>
        <v>849.4208</v>
      </c>
      <c r="D30" s="726">
        <f t="shared" si="3"/>
        <v>681.0557</v>
      </c>
      <c r="E30" s="726">
        <v>1.8154</v>
      </c>
      <c r="F30" s="726">
        <v>2.9011</v>
      </c>
      <c r="G30" s="726">
        <v>1.9242</v>
      </c>
      <c r="H30" s="726">
        <v>0.1817</v>
      </c>
      <c r="I30" s="726">
        <v>175.2877</v>
      </c>
      <c r="J30" s="726">
        <v>0.5526</v>
      </c>
      <c r="K30" s="699">
        <v>0</v>
      </c>
      <c r="L30" s="699">
        <v>0</v>
      </c>
      <c r="M30" s="699">
        <v>0</v>
      </c>
      <c r="N30" s="596" t="s">
        <v>1565</v>
      </c>
      <c r="O30" s="618" t="s">
        <v>679</v>
      </c>
      <c r="P30" s="699">
        <v>0</v>
      </c>
      <c r="Q30" s="726">
        <v>58.1956</v>
      </c>
      <c r="R30" s="726">
        <v>20.8079</v>
      </c>
      <c r="S30" s="726">
        <v>3.308</v>
      </c>
      <c r="T30" s="699">
        <v>0</v>
      </c>
      <c r="U30" s="699">
        <v>0</v>
      </c>
      <c r="V30" s="726">
        <v>0</v>
      </c>
      <c r="W30" s="726">
        <v>17.687</v>
      </c>
      <c r="X30" s="726">
        <v>397.1117</v>
      </c>
      <c r="Y30" s="726">
        <v>1.2828</v>
      </c>
      <c r="Z30" s="699">
        <v>0</v>
      </c>
      <c r="AA30" s="726">
        <v>168.3651</v>
      </c>
      <c r="AC30" s="597"/>
    </row>
    <row r="31" spans="1:29" s="595" customFormat="1" ht="18.75" customHeight="1">
      <c r="A31" s="598"/>
      <c r="B31" s="618" t="s">
        <v>680</v>
      </c>
      <c r="C31" s="726">
        <f t="shared" si="2"/>
        <v>2317.3271</v>
      </c>
      <c r="D31" s="726">
        <f t="shared" si="3"/>
        <v>1368.7501</v>
      </c>
      <c r="E31" s="726">
        <v>65.9381</v>
      </c>
      <c r="F31" s="726">
        <v>36.8249</v>
      </c>
      <c r="G31" s="726">
        <v>7.8093</v>
      </c>
      <c r="H31" s="726">
        <v>20.0105</v>
      </c>
      <c r="I31" s="726">
        <v>1041.4163</v>
      </c>
      <c r="J31" s="699">
        <v>0</v>
      </c>
      <c r="K31" s="699">
        <v>0</v>
      </c>
      <c r="L31" s="699">
        <v>0</v>
      </c>
      <c r="M31" s="699">
        <v>0</v>
      </c>
      <c r="N31" s="598"/>
      <c r="O31" s="618" t="s">
        <v>680</v>
      </c>
      <c r="P31" s="699">
        <v>0</v>
      </c>
      <c r="Q31" s="726">
        <v>3.2026</v>
      </c>
      <c r="R31" s="726">
        <v>109.3287</v>
      </c>
      <c r="S31" s="726">
        <v>58.0898</v>
      </c>
      <c r="T31" s="699">
        <v>0</v>
      </c>
      <c r="U31" s="699">
        <v>0</v>
      </c>
      <c r="V31" s="726">
        <v>0.0946</v>
      </c>
      <c r="W31" s="726">
        <v>15.2601</v>
      </c>
      <c r="X31" s="726">
        <v>10.5678</v>
      </c>
      <c r="Y31" s="726">
        <v>0.2074</v>
      </c>
      <c r="Z31" s="699">
        <v>0</v>
      </c>
      <c r="AA31" s="726">
        <v>948.577</v>
      </c>
      <c r="AC31" s="597"/>
    </row>
    <row r="32" spans="1:29" s="595" customFormat="1" ht="18.75" customHeight="1">
      <c r="A32" s="598"/>
      <c r="B32" s="599" t="s">
        <v>672</v>
      </c>
      <c r="C32" s="726">
        <f t="shared" si="2"/>
        <v>12.0308</v>
      </c>
      <c r="D32" s="726">
        <f t="shared" si="3"/>
        <v>7.5174</v>
      </c>
      <c r="E32" s="726">
        <v>0</v>
      </c>
      <c r="F32" s="726">
        <v>0.0899</v>
      </c>
      <c r="G32" s="726"/>
      <c r="H32" s="726"/>
      <c r="I32" s="726">
        <v>0.0957</v>
      </c>
      <c r="J32" s="726">
        <v>0</v>
      </c>
      <c r="K32" s="699">
        <v>0</v>
      </c>
      <c r="L32" s="699">
        <v>0</v>
      </c>
      <c r="M32" s="699">
        <v>0</v>
      </c>
      <c r="N32" s="598"/>
      <c r="O32" s="599" t="s">
        <v>672</v>
      </c>
      <c r="P32" s="699">
        <v>0</v>
      </c>
      <c r="Q32" s="726">
        <v>0.0822</v>
      </c>
      <c r="R32" s="726">
        <v>7.2496</v>
      </c>
      <c r="S32" s="699">
        <v>0</v>
      </c>
      <c r="T32" s="699">
        <v>0</v>
      </c>
      <c r="U32" s="699">
        <v>0</v>
      </c>
      <c r="V32" s="699">
        <v>0</v>
      </c>
      <c r="W32" s="699">
        <v>0</v>
      </c>
      <c r="X32" s="699">
        <v>0</v>
      </c>
      <c r="Y32" s="699">
        <v>0</v>
      </c>
      <c r="Z32" s="699">
        <v>0</v>
      </c>
      <c r="AA32" s="726">
        <v>4.5134</v>
      </c>
      <c r="AC32" s="597"/>
    </row>
    <row r="33" spans="1:29" s="605" customFormat="1" ht="3" customHeight="1">
      <c r="A33" s="582"/>
      <c r="B33" s="600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2"/>
      <c r="O33" s="603"/>
      <c r="P33" s="604"/>
      <c r="Q33" s="601"/>
      <c r="R33" s="601"/>
      <c r="S33" s="601"/>
      <c r="T33" s="699">
        <v>0</v>
      </c>
      <c r="U33" s="699">
        <v>0</v>
      </c>
      <c r="V33" s="601"/>
      <c r="W33" s="601"/>
      <c r="X33" s="601"/>
      <c r="Y33" s="601"/>
      <c r="Z33" s="601"/>
      <c r="AA33" s="601"/>
      <c r="AC33" s="606"/>
    </row>
    <row r="34" spans="1:29" s="605" customFormat="1" ht="15.75" customHeight="1">
      <c r="A34" s="585" t="s">
        <v>729</v>
      </c>
      <c r="B34" s="607"/>
      <c r="C34" s="608"/>
      <c r="D34" s="609"/>
      <c r="E34" s="608"/>
      <c r="F34" s="610"/>
      <c r="G34" s="144" t="s">
        <v>1497</v>
      </c>
      <c r="H34" s="610"/>
      <c r="I34" s="610"/>
      <c r="J34" s="608"/>
      <c r="K34" s="610"/>
      <c r="L34" s="610"/>
      <c r="M34" s="610"/>
      <c r="N34" s="585" t="s">
        <v>729</v>
      </c>
      <c r="O34" s="607"/>
      <c r="P34" s="611"/>
      <c r="Q34" s="608"/>
      <c r="R34" s="611"/>
      <c r="S34" s="611"/>
      <c r="T34" s="144" t="s">
        <v>515</v>
      </c>
      <c r="U34" s="611"/>
      <c r="V34" s="611"/>
      <c r="W34" s="611"/>
      <c r="X34" s="611"/>
      <c r="Y34" s="611"/>
      <c r="Z34" s="608"/>
      <c r="AA34" s="608"/>
      <c r="AC34" s="606"/>
    </row>
    <row r="35" spans="1:29" s="605" customFormat="1" ht="19.5" customHeight="1">
      <c r="A35" s="558"/>
      <c r="B35" s="612"/>
      <c r="C35" s="613"/>
      <c r="D35" s="614"/>
      <c r="E35" s="613"/>
      <c r="F35" s="615"/>
      <c r="G35" s="615"/>
      <c r="H35" s="615"/>
      <c r="I35" s="615"/>
      <c r="J35" s="613"/>
      <c r="K35" s="615"/>
      <c r="L35" s="615"/>
      <c r="M35" s="615"/>
      <c r="N35" s="616"/>
      <c r="O35" s="612"/>
      <c r="P35" s="617"/>
      <c r="Q35" s="613"/>
      <c r="R35" s="617"/>
      <c r="S35" s="617"/>
      <c r="T35" s="617"/>
      <c r="U35" s="617"/>
      <c r="V35" s="617"/>
      <c r="W35" s="617"/>
      <c r="X35" s="617"/>
      <c r="Y35" s="617"/>
      <c r="Z35" s="613"/>
      <c r="AA35" s="613"/>
      <c r="AC35" s="606"/>
    </row>
  </sheetData>
  <sheetProtection/>
  <mergeCells count="8">
    <mergeCell ref="A4:G4"/>
    <mergeCell ref="H4:L4"/>
    <mergeCell ref="N4:T4"/>
    <mergeCell ref="U4:Z4"/>
    <mergeCell ref="A2:F2"/>
    <mergeCell ref="G2:M2"/>
    <mergeCell ref="N2:S2"/>
    <mergeCell ref="T2:AA2"/>
  </mergeCells>
  <printOptions horizontalCentered="1"/>
  <pageMargins left="0.2755905511811024" right="0.2755905511811024" top="0.4724409448818898" bottom="0.2755905511811024" header="0.31496062992125984" footer="0.31496062992125984"/>
  <pageSetup firstPageNumber="30" useFirstPageNumber="1" horizontalDpi="300" verticalDpi="300" orientation="portrait" paperSize="13" r:id="rId1"/>
  <headerFooter>
    <oddFooter>&amp;C&amp;10&amp;P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18"/>
  <sheetViews>
    <sheetView zoomScalePageLayoutView="0" workbookViewId="0" topLeftCell="A1">
      <selection activeCell="F4" sqref="F4:G5"/>
    </sheetView>
  </sheetViews>
  <sheetFormatPr defaultColWidth="6.796875" defaultRowHeight="15"/>
  <cols>
    <col min="1" max="1" width="9.69921875" style="7" customWidth="1"/>
    <col min="2" max="2" width="9" style="7" customWidth="1"/>
    <col min="3" max="6" width="10" style="7" customWidth="1"/>
    <col min="7" max="13" width="8.796875" style="7" customWidth="1"/>
    <col min="14" max="16384" width="6.796875" style="7" customWidth="1"/>
  </cols>
  <sheetData>
    <row r="1" spans="1:14" ht="19.5" customHeight="1">
      <c r="A1" s="1290" t="s">
        <v>422</v>
      </c>
      <c r="B1" s="1290"/>
      <c r="C1" s="1290"/>
      <c r="D1" s="1290"/>
      <c r="E1" s="1290"/>
      <c r="F1" s="1290"/>
      <c r="G1" s="1291" t="s">
        <v>423</v>
      </c>
      <c r="H1" s="1291"/>
      <c r="I1" s="1291"/>
      <c r="J1" s="1291"/>
      <c r="K1" s="1291"/>
      <c r="L1" s="1291"/>
      <c r="M1" s="1291"/>
      <c r="N1" s="9"/>
    </row>
    <row r="2" spans="1:14" ht="15" customHeight="1">
      <c r="A2" s="1290"/>
      <c r="B2" s="1290"/>
      <c r="C2" s="1290"/>
      <c r="D2" s="1290"/>
      <c r="E2" s="1290"/>
      <c r="F2" s="1290"/>
      <c r="G2" s="367"/>
      <c r="H2" s="367"/>
      <c r="I2" s="367"/>
      <c r="J2" s="367"/>
      <c r="K2" s="367"/>
      <c r="L2" s="367"/>
      <c r="M2" s="367"/>
      <c r="N2" s="9"/>
    </row>
    <row r="3" spans="1:14" ht="15.75" customHeight="1">
      <c r="A3" s="368" t="s">
        <v>424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369" t="s">
        <v>425</v>
      </c>
      <c r="N3" s="9"/>
    </row>
    <row r="4" spans="1:14" s="139" customFormat="1" ht="33" customHeight="1">
      <c r="A4" s="1292" t="s">
        <v>426</v>
      </c>
      <c r="B4" s="1293"/>
      <c r="C4" s="370" t="s">
        <v>1467</v>
      </c>
      <c r="D4" s="370" t="s">
        <v>753</v>
      </c>
      <c r="E4" s="370" t="s">
        <v>1468</v>
      </c>
      <c r="F4" s="370" t="s">
        <v>1469</v>
      </c>
      <c r="G4" s="370" t="s">
        <v>1470</v>
      </c>
      <c r="H4" s="370" t="s">
        <v>754</v>
      </c>
      <c r="I4" s="370" t="s">
        <v>755</v>
      </c>
      <c r="J4" s="370" t="s">
        <v>756</v>
      </c>
      <c r="K4" s="370" t="s">
        <v>1471</v>
      </c>
      <c r="L4" s="370" t="s">
        <v>757</v>
      </c>
      <c r="M4" s="371" t="s">
        <v>1472</v>
      </c>
      <c r="N4" s="372"/>
    </row>
    <row r="5" spans="1:14" ht="45">
      <c r="A5" s="1294"/>
      <c r="B5" s="1295"/>
      <c r="C5" s="545" t="s">
        <v>896</v>
      </c>
      <c r="D5" s="545" t="s">
        <v>745</v>
      </c>
      <c r="E5" s="545" t="s">
        <v>746</v>
      </c>
      <c r="F5" s="545" t="s">
        <v>874</v>
      </c>
      <c r="G5" s="545" t="s">
        <v>747</v>
      </c>
      <c r="H5" s="545" t="s">
        <v>748</v>
      </c>
      <c r="I5" s="545" t="s">
        <v>749</v>
      </c>
      <c r="J5" s="545" t="s">
        <v>750</v>
      </c>
      <c r="K5" s="545" t="s">
        <v>751</v>
      </c>
      <c r="L5" s="545" t="s">
        <v>752</v>
      </c>
      <c r="M5" s="544" t="s">
        <v>875</v>
      </c>
      <c r="N5" s="9"/>
    </row>
    <row r="6" spans="1:14" ht="39" customHeight="1">
      <c r="A6" s="374" t="s">
        <v>758</v>
      </c>
      <c r="B6" s="375" t="s">
        <v>939</v>
      </c>
      <c r="C6" s="376">
        <f aca="true" t="shared" si="0" ref="C6:C14">SUM(D6:M6)</f>
        <v>19.7961</v>
      </c>
      <c r="D6" s="728">
        <v>0</v>
      </c>
      <c r="E6" s="729">
        <v>0.6982</v>
      </c>
      <c r="F6" s="729">
        <v>3.5354</v>
      </c>
      <c r="G6" s="728">
        <v>0</v>
      </c>
      <c r="H6" s="728">
        <v>0</v>
      </c>
      <c r="I6" s="728">
        <v>0</v>
      </c>
      <c r="J6" s="728">
        <v>0</v>
      </c>
      <c r="K6" s="728">
        <v>0</v>
      </c>
      <c r="L6" s="728">
        <v>0</v>
      </c>
      <c r="M6" s="729">
        <v>15.5625</v>
      </c>
      <c r="N6" s="9"/>
    </row>
    <row r="7" spans="1:14" ht="39" customHeight="1">
      <c r="A7" s="374" t="s">
        <v>759</v>
      </c>
      <c r="B7" s="375" t="s">
        <v>941</v>
      </c>
      <c r="C7" s="376">
        <f t="shared" si="0"/>
        <v>0</v>
      </c>
      <c r="D7" s="728">
        <v>0</v>
      </c>
      <c r="E7" s="729">
        <v>0</v>
      </c>
      <c r="F7" s="729">
        <v>0</v>
      </c>
      <c r="G7" s="728">
        <v>0</v>
      </c>
      <c r="H7" s="728">
        <v>0</v>
      </c>
      <c r="I7" s="728">
        <v>0</v>
      </c>
      <c r="J7" s="728">
        <v>0</v>
      </c>
      <c r="K7" s="728">
        <v>0</v>
      </c>
      <c r="L7" s="728">
        <v>0</v>
      </c>
      <c r="M7" s="729">
        <v>0</v>
      </c>
      <c r="N7" s="9"/>
    </row>
    <row r="8" spans="1:14" ht="39" customHeight="1">
      <c r="A8" s="374" t="s">
        <v>760</v>
      </c>
      <c r="B8" s="375" t="s">
        <v>943</v>
      </c>
      <c r="C8" s="376">
        <f t="shared" si="0"/>
        <v>19.4043</v>
      </c>
      <c r="D8" s="728">
        <v>0</v>
      </c>
      <c r="E8" s="729">
        <v>0</v>
      </c>
      <c r="F8" s="729">
        <v>19.4043</v>
      </c>
      <c r="G8" s="728">
        <v>0</v>
      </c>
      <c r="H8" s="728">
        <v>0</v>
      </c>
      <c r="I8" s="728">
        <v>0</v>
      </c>
      <c r="J8" s="728">
        <v>0</v>
      </c>
      <c r="K8" s="728">
        <v>0</v>
      </c>
      <c r="L8" s="728">
        <v>0</v>
      </c>
      <c r="M8" s="729">
        <v>0</v>
      </c>
      <c r="N8" s="9"/>
    </row>
    <row r="9" spans="1:14" ht="39" customHeight="1">
      <c r="A9" s="374" t="s">
        <v>761</v>
      </c>
      <c r="B9" s="375" t="s">
        <v>945</v>
      </c>
      <c r="C9" s="376">
        <f t="shared" si="0"/>
        <v>4.3655</v>
      </c>
      <c r="D9" s="728">
        <v>0</v>
      </c>
      <c r="E9" s="729">
        <v>4.3655</v>
      </c>
      <c r="F9" s="729">
        <v>0</v>
      </c>
      <c r="G9" s="728">
        <v>0</v>
      </c>
      <c r="H9" s="728">
        <v>0</v>
      </c>
      <c r="I9" s="728">
        <v>0</v>
      </c>
      <c r="J9" s="728">
        <v>0</v>
      </c>
      <c r="K9" s="728">
        <v>0</v>
      </c>
      <c r="L9" s="728">
        <v>0</v>
      </c>
      <c r="M9" s="729">
        <v>0</v>
      </c>
      <c r="N9" s="9"/>
    </row>
    <row r="10" spans="1:14" ht="39" customHeight="1">
      <c r="A10" s="374" t="s">
        <v>762</v>
      </c>
      <c r="B10" s="375" t="s">
        <v>947</v>
      </c>
      <c r="C10" s="376">
        <f t="shared" si="0"/>
        <v>0</v>
      </c>
      <c r="D10" s="728">
        <v>0</v>
      </c>
      <c r="E10" s="729">
        <v>0</v>
      </c>
      <c r="F10" s="729">
        <v>0</v>
      </c>
      <c r="G10" s="728">
        <v>0</v>
      </c>
      <c r="H10" s="728">
        <v>0</v>
      </c>
      <c r="I10" s="728">
        <v>0</v>
      </c>
      <c r="J10" s="728">
        <v>0</v>
      </c>
      <c r="K10" s="728">
        <v>0</v>
      </c>
      <c r="L10" s="728">
        <v>0</v>
      </c>
      <c r="M10" s="729">
        <v>0</v>
      </c>
      <c r="N10" s="9"/>
    </row>
    <row r="11" spans="1:14" ht="39" customHeight="1">
      <c r="A11" s="374" t="s">
        <v>763</v>
      </c>
      <c r="B11" s="375" t="s">
        <v>948</v>
      </c>
      <c r="C11" s="376">
        <f t="shared" si="0"/>
        <v>0.0846</v>
      </c>
      <c r="D11" s="728">
        <v>0</v>
      </c>
      <c r="E11" s="729">
        <v>0</v>
      </c>
      <c r="F11" s="729">
        <v>0</v>
      </c>
      <c r="G11" s="728">
        <v>0</v>
      </c>
      <c r="H11" s="728">
        <v>0</v>
      </c>
      <c r="I11" s="728">
        <v>0</v>
      </c>
      <c r="J11" s="728">
        <v>0</v>
      </c>
      <c r="K11" s="728">
        <v>0</v>
      </c>
      <c r="L11" s="728">
        <v>0</v>
      </c>
      <c r="M11" s="729">
        <v>0.0846</v>
      </c>
      <c r="N11" s="9"/>
    </row>
    <row r="12" spans="1:14" ht="39" customHeight="1">
      <c r="A12" s="374" t="s">
        <v>764</v>
      </c>
      <c r="B12" s="375" t="s">
        <v>949</v>
      </c>
      <c r="C12" s="376">
        <f t="shared" si="0"/>
        <v>3.3248</v>
      </c>
      <c r="D12" s="728">
        <v>0</v>
      </c>
      <c r="E12" s="729">
        <v>0</v>
      </c>
      <c r="F12" s="729">
        <v>0</v>
      </c>
      <c r="G12" s="729">
        <v>3.3248</v>
      </c>
      <c r="H12" s="728">
        <v>0</v>
      </c>
      <c r="I12" s="728">
        <v>0</v>
      </c>
      <c r="J12" s="728">
        <v>0</v>
      </c>
      <c r="K12" s="728">
        <v>0</v>
      </c>
      <c r="L12" s="728">
        <v>0</v>
      </c>
      <c r="M12" s="729">
        <v>0</v>
      </c>
      <c r="N12" s="9"/>
    </row>
    <row r="13" spans="1:14" ht="39" customHeight="1">
      <c r="A13" s="374" t="s">
        <v>765</v>
      </c>
      <c r="B13" s="375" t="s">
        <v>950</v>
      </c>
      <c r="C13" s="376">
        <f t="shared" si="0"/>
        <v>0.9341</v>
      </c>
      <c r="D13" s="728">
        <v>0</v>
      </c>
      <c r="E13" s="729">
        <v>0</v>
      </c>
      <c r="F13" s="729">
        <v>0</v>
      </c>
      <c r="G13" s="729">
        <v>0.9341</v>
      </c>
      <c r="H13" s="728">
        <v>0</v>
      </c>
      <c r="I13" s="728">
        <v>0</v>
      </c>
      <c r="J13" s="728">
        <v>0</v>
      </c>
      <c r="K13" s="728">
        <v>0</v>
      </c>
      <c r="L13" s="728">
        <v>0</v>
      </c>
      <c r="M13" s="729">
        <v>0</v>
      </c>
      <c r="N13" s="9"/>
    </row>
    <row r="14" spans="1:14" ht="39" customHeight="1">
      <c r="A14" s="942" t="s">
        <v>427</v>
      </c>
      <c r="B14" s="375" t="s">
        <v>766</v>
      </c>
      <c r="C14" s="376">
        <f t="shared" si="0"/>
        <v>0</v>
      </c>
      <c r="D14" s="821">
        <v>0</v>
      </c>
      <c r="E14" s="821">
        <v>0</v>
      </c>
      <c r="F14" s="821">
        <v>0</v>
      </c>
      <c r="G14" s="821">
        <v>0</v>
      </c>
      <c r="H14" s="821">
        <v>0</v>
      </c>
      <c r="I14" s="821">
        <v>0</v>
      </c>
      <c r="J14" s="821">
        <v>0</v>
      </c>
      <c r="K14" s="821">
        <v>0</v>
      </c>
      <c r="L14" s="821">
        <v>0</v>
      </c>
      <c r="M14" s="821">
        <v>0</v>
      </c>
      <c r="N14" s="9"/>
    </row>
    <row r="15" spans="1:14" s="113" customFormat="1" ht="39" customHeight="1">
      <c r="A15" s="372" t="s">
        <v>1567</v>
      </c>
      <c r="B15" s="375" t="s">
        <v>186</v>
      </c>
      <c r="C15" s="376">
        <f>SUM(D15:M15)</f>
        <v>0</v>
      </c>
      <c r="D15" s="1019">
        <v>0</v>
      </c>
      <c r="E15" s="1019">
        <v>0</v>
      </c>
      <c r="F15" s="1019">
        <v>0</v>
      </c>
      <c r="G15" s="1019">
        <v>0</v>
      </c>
      <c r="H15" s="1019">
        <v>0</v>
      </c>
      <c r="I15" s="1019">
        <v>0</v>
      </c>
      <c r="J15" s="1019">
        <v>0</v>
      </c>
      <c r="K15" s="1019">
        <v>0</v>
      </c>
      <c r="L15" s="1019">
        <v>0</v>
      </c>
      <c r="M15" s="1019">
        <v>0</v>
      </c>
      <c r="N15" s="112"/>
    </row>
    <row r="16" spans="1:14" s="113" customFormat="1" ht="39" customHeight="1">
      <c r="A16" s="769" t="s">
        <v>1569</v>
      </c>
      <c r="B16" s="145" t="s">
        <v>1568</v>
      </c>
      <c r="C16" s="114">
        <f>SUM(D16:M16)</f>
        <v>0.102</v>
      </c>
      <c r="D16" s="1019">
        <v>0</v>
      </c>
      <c r="E16" s="1019">
        <v>0.102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19">
        <v>0</v>
      </c>
      <c r="M16" s="1019">
        <v>0</v>
      </c>
      <c r="N16" s="112"/>
    </row>
    <row r="17" spans="1:14" s="113" customFormat="1" ht="7.5" customHeight="1">
      <c r="A17" s="1014"/>
      <c r="B17" s="1015"/>
      <c r="C17" s="1016"/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12"/>
    </row>
    <row r="18" spans="1:13" ht="15.75">
      <c r="A18" s="767" t="s">
        <v>514</v>
      </c>
      <c r="B18" s="767"/>
      <c r="C18" s="139"/>
      <c r="D18" s="139"/>
      <c r="E18" s="139"/>
      <c r="F18" s="139"/>
      <c r="G18" s="1289" t="s">
        <v>517</v>
      </c>
      <c r="H18" s="1289"/>
      <c r="I18" s="1289"/>
      <c r="J18" s="1289"/>
      <c r="K18" s="1289"/>
      <c r="L18" s="1289"/>
      <c r="M18" s="1289"/>
    </row>
  </sheetData>
  <sheetProtection/>
  <mergeCells count="5">
    <mergeCell ref="G18:M18"/>
    <mergeCell ref="A1:F1"/>
    <mergeCell ref="G1:M1"/>
    <mergeCell ref="A2:F2"/>
    <mergeCell ref="A4:B5"/>
  </mergeCells>
  <printOptions/>
  <pageMargins left="0.35433070866141736" right="0.35433070866141736" top="0.984251968503937" bottom="0.6692913385826772" header="0.5118110236220472" footer="0.5118110236220472"/>
  <pageSetup firstPageNumber="34" useFirstPageNumber="1" horizontalDpi="600" verticalDpi="600" orientation="portrait" paperSize="13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1"/>
  <sheetViews>
    <sheetView zoomScalePageLayoutView="0" workbookViewId="0" topLeftCell="A1">
      <selection activeCell="G4" sqref="G4:J4"/>
    </sheetView>
  </sheetViews>
  <sheetFormatPr defaultColWidth="6.796875" defaultRowHeight="15"/>
  <cols>
    <col min="1" max="1" width="10.3984375" style="7" customWidth="1"/>
    <col min="2" max="2" width="11.296875" style="7" customWidth="1"/>
    <col min="3" max="3" width="9.59765625" style="7" customWidth="1"/>
    <col min="4" max="4" width="9.59765625" style="730" customWidth="1"/>
    <col min="5" max="6" width="9.59765625" style="7" customWidth="1"/>
    <col min="7" max="10" width="14.796875" style="7" customWidth="1"/>
    <col min="11" max="16384" width="6.796875" style="7" customWidth="1"/>
  </cols>
  <sheetData>
    <row r="1" ht="15.75">
      <c r="J1" s="8"/>
    </row>
    <row r="2" spans="1:10" ht="19.5" customHeight="1">
      <c r="A2" s="1290" t="s">
        <v>709</v>
      </c>
      <c r="B2" s="1290"/>
      <c r="C2" s="1290"/>
      <c r="D2" s="1290"/>
      <c r="E2" s="1290"/>
      <c r="F2" s="1290"/>
      <c r="G2" s="1291" t="s">
        <v>1498</v>
      </c>
      <c r="H2" s="1291"/>
      <c r="I2" s="1291"/>
      <c r="J2" s="1291"/>
    </row>
    <row r="3" spans="1:10" ht="19.5" customHeight="1">
      <c r="A3" s="1290"/>
      <c r="B3" s="1290"/>
      <c r="C3" s="1290"/>
      <c r="D3" s="1290"/>
      <c r="E3" s="1290"/>
      <c r="F3" s="1290"/>
      <c r="G3" s="619"/>
      <c r="H3" s="619"/>
      <c r="I3" s="619"/>
      <c r="J3" s="619"/>
    </row>
    <row r="4" spans="1:10" ht="35.25" customHeight="1">
      <c r="A4" s="1292" t="s">
        <v>1197</v>
      </c>
      <c r="B4" s="1293"/>
      <c r="C4" s="370" t="s">
        <v>921</v>
      </c>
      <c r="D4" s="731" t="s">
        <v>922</v>
      </c>
      <c r="E4" s="370" t="s">
        <v>923</v>
      </c>
      <c r="F4" s="370" t="s">
        <v>924</v>
      </c>
      <c r="G4" s="1838" t="s">
        <v>682</v>
      </c>
      <c r="H4" s="1298"/>
      <c r="I4" s="1298"/>
      <c r="J4" s="1298"/>
    </row>
    <row r="5" spans="1:10" ht="22.5" customHeight="1">
      <c r="A5" s="1296"/>
      <c r="B5" s="1297"/>
      <c r="C5" s="620" t="s">
        <v>925</v>
      </c>
      <c r="D5" s="732" t="s">
        <v>925</v>
      </c>
      <c r="E5" s="620" t="s">
        <v>926</v>
      </c>
      <c r="F5" s="620" t="s">
        <v>927</v>
      </c>
      <c r="G5" s="370" t="s">
        <v>928</v>
      </c>
      <c r="H5" s="370" t="s">
        <v>929</v>
      </c>
      <c r="I5" s="370" t="s">
        <v>930</v>
      </c>
      <c r="J5" s="371" t="s">
        <v>931</v>
      </c>
    </row>
    <row r="6" spans="1:10" ht="29.25" customHeight="1">
      <c r="A6" s="1296"/>
      <c r="B6" s="1297"/>
      <c r="C6" s="545" t="s">
        <v>932</v>
      </c>
      <c r="D6" s="733" t="s">
        <v>681</v>
      </c>
      <c r="E6" s="545" t="s">
        <v>933</v>
      </c>
      <c r="F6" s="545" t="s">
        <v>934</v>
      </c>
      <c r="G6" s="545" t="s">
        <v>876</v>
      </c>
      <c r="H6" s="545" t="s">
        <v>935</v>
      </c>
      <c r="I6" s="545" t="s">
        <v>936</v>
      </c>
      <c r="J6" s="544" t="s">
        <v>875</v>
      </c>
    </row>
    <row r="7" spans="1:10" ht="3.75" customHeight="1">
      <c r="A7" s="542"/>
      <c r="B7" s="543"/>
      <c r="C7" s="373"/>
      <c r="D7" s="734"/>
      <c r="E7" s="373"/>
      <c r="F7" s="373"/>
      <c r="G7" s="373"/>
      <c r="H7" s="373"/>
      <c r="I7" s="373"/>
      <c r="J7" s="373"/>
    </row>
    <row r="8" spans="1:10" ht="42" customHeight="1">
      <c r="A8" s="374" t="s">
        <v>938</v>
      </c>
      <c r="B8" s="375" t="s">
        <v>939</v>
      </c>
      <c r="C8" s="256">
        <v>209</v>
      </c>
      <c r="D8" s="256">
        <v>209</v>
      </c>
      <c r="E8" s="256">
        <v>383</v>
      </c>
      <c r="F8" s="256">
        <v>125</v>
      </c>
      <c r="G8" s="376">
        <v>60.7105</v>
      </c>
      <c r="H8" s="376">
        <v>59.7286</v>
      </c>
      <c r="I8" s="376">
        <v>0.7759</v>
      </c>
      <c r="J8" s="376">
        <v>0.206</v>
      </c>
    </row>
    <row r="9" spans="1:10" ht="42" customHeight="1">
      <c r="A9" s="374" t="s">
        <v>940</v>
      </c>
      <c r="B9" s="375" t="s">
        <v>941</v>
      </c>
      <c r="C9" s="256">
        <v>187</v>
      </c>
      <c r="D9" s="256">
        <v>187</v>
      </c>
      <c r="E9" s="256">
        <v>277</v>
      </c>
      <c r="F9" s="256">
        <v>101</v>
      </c>
      <c r="G9" s="376">
        <v>42.4463</v>
      </c>
      <c r="H9" s="376">
        <v>40.5167</v>
      </c>
      <c r="I9" s="376">
        <v>1.0371</v>
      </c>
      <c r="J9" s="376">
        <v>0.8925</v>
      </c>
    </row>
    <row r="10" spans="1:10" ht="42" customHeight="1">
      <c r="A10" s="374" t="s">
        <v>942</v>
      </c>
      <c r="B10" s="375" t="s">
        <v>943</v>
      </c>
      <c r="C10" s="256">
        <v>181</v>
      </c>
      <c r="D10" s="256">
        <v>181</v>
      </c>
      <c r="E10" s="256">
        <v>277</v>
      </c>
      <c r="F10" s="256">
        <v>101</v>
      </c>
      <c r="G10" s="376">
        <v>42.4463</v>
      </c>
      <c r="H10" s="376">
        <v>40.5167</v>
      </c>
      <c r="I10" s="376">
        <v>1.0371</v>
      </c>
      <c r="J10" s="376">
        <v>0.8925</v>
      </c>
    </row>
    <row r="11" spans="1:10" ht="42" customHeight="1">
      <c r="A11" s="374" t="s">
        <v>944</v>
      </c>
      <c r="B11" s="375" t="s">
        <v>945</v>
      </c>
      <c r="C11" s="256">
        <v>174</v>
      </c>
      <c r="D11" s="256">
        <v>174</v>
      </c>
      <c r="E11" s="256">
        <v>250</v>
      </c>
      <c r="F11" s="256">
        <v>95</v>
      </c>
      <c r="G11" s="376">
        <v>23.715999999999998</v>
      </c>
      <c r="H11" s="376">
        <v>21.7864</v>
      </c>
      <c r="I11" s="376">
        <v>1.0371</v>
      </c>
      <c r="J11" s="376">
        <v>0.8925</v>
      </c>
    </row>
    <row r="12" spans="1:10" ht="42" customHeight="1">
      <c r="A12" s="374" t="s">
        <v>946</v>
      </c>
      <c r="B12" s="375" t="s">
        <v>947</v>
      </c>
      <c r="C12" s="256">
        <v>172</v>
      </c>
      <c r="D12" s="256">
        <v>172</v>
      </c>
      <c r="E12" s="256">
        <v>245</v>
      </c>
      <c r="F12" s="256">
        <v>93</v>
      </c>
      <c r="G12" s="376">
        <v>22.754099999999998</v>
      </c>
      <c r="H12" s="376">
        <v>20.8245</v>
      </c>
      <c r="I12" s="376">
        <v>1.0371</v>
      </c>
      <c r="J12" s="376">
        <v>0.8925</v>
      </c>
    </row>
    <row r="13" spans="1:10" ht="42" customHeight="1">
      <c r="A13" s="374" t="s">
        <v>1473</v>
      </c>
      <c r="B13" s="375" t="s">
        <v>948</v>
      </c>
      <c r="C13" s="256">
        <v>165</v>
      </c>
      <c r="D13" s="256">
        <v>165</v>
      </c>
      <c r="E13" s="256">
        <v>243</v>
      </c>
      <c r="F13" s="256">
        <v>91</v>
      </c>
      <c r="G13" s="376">
        <v>21.792199999999998</v>
      </c>
      <c r="H13" s="376">
        <v>19.8626</v>
      </c>
      <c r="I13" s="376">
        <v>1.0371</v>
      </c>
      <c r="J13" s="376">
        <v>0.8925</v>
      </c>
    </row>
    <row r="14" spans="1:10" ht="42" customHeight="1">
      <c r="A14" s="374" t="s">
        <v>1474</v>
      </c>
      <c r="B14" s="375" t="s">
        <v>949</v>
      </c>
      <c r="C14" s="256">
        <v>161</v>
      </c>
      <c r="D14" s="256">
        <v>161</v>
      </c>
      <c r="E14" s="256">
        <v>238</v>
      </c>
      <c r="F14" s="256">
        <v>87</v>
      </c>
      <c r="G14" s="376">
        <v>19.607099999999996</v>
      </c>
      <c r="H14" s="376">
        <v>18.4534</v>
      </c>
      <c r="I14" s="376">
        <v>0.2612</v>
      </c>
      <c r="J14" s="376">
        <v>0.8925</v>
      </c>
    </row>
    <row r="15" spans="1:10" ht="42" customHeight="1">
      <c r="A15" s="374" t="s">
        <v>1475</v>
      </c>
      <c r="B15" s="375" t="s">
        <v>950</v>
      </c>
      <c r="C15" s="256">
        <v>152</v>
      </c>
      <c r="D15" s="256">
        <v>152</v>
      </c>
      <c r="E15" s="256">
        <v>227</v>
      </c>
      <c r="F15" s="256">
        <v>82</v>
      </c>
      <c r="G15" s="376">
        <v>13.3756</v>
      </c>
      <c r="H15" s="376">
        <v>12.2219</v>
      </c>
      <c r="I15" s="376">
        <v>0.2612</v>
      </c>
      <c r="J15" s="376">
        <v>0.8925</v>
      </c>
    </row>
    <row r="16" spans="1:10" ht="42" customHeight="1">
      <c r="A16" s="372" t="s">
        <v>200</v>
      </c>
      <c r="B16" s="375" t="s">
        <v>951</v>
      </c>
      <c r="C16" s="256">
        <v>132</v>
      </c>
      <c r="D16" s="256">
        <v>132</v>
      </c>
      <c r="E16" s="256">
        <v>196</v>
      </c>
      <c r="F16" s="256">
        <v>67</v>
      </c>
      <c r="G16" s="376">
        <v>33.2838</v>
      </c>
      <c r="H16" s="376">
        <v>32.1301</v>
      </c>
      <c r="I16" s="376">
        <v>0.2612</v>
      </c>
      <c r="J16" s="376">
        <v>0.8925</v>
      </c>
    </row>
    <row r="17" spans="1:10" s="113" customFormat="1" ht="42" customHeight="1">
      <c r="A17" s="372" t="s">
        <v>1572</v>
      </c>
      <c r="B17" s="375" t="s">
        <v>185</v>
      </c>
      <c r="C17" s="1020">
        <v>141</v>
      </c>
      <c r="D17" s="1020">
        <v>136</v>
      </c>
      <c r="E17" s="1020">
        <v>181</v>
      </c>
      <c r="F17" s="1020">
        <v>61</v>
      </c>
      <c r="G17" s="1021">
        <v>27.185421</v>
      </c>
      <c r="H17" s="376">
        <v>26.031721</v>
      </c>
      <c r="I17" s="376">
        <v>0.2612</v>
      </c>
      <c r="J17" s="376">
        <v>0.8925</v>
      </c>
    </row>
    <row r="18" spans="1:10" s="113" customFormat="1" ht="42" customHeight="1">
      <c r="A18" s="769" t="s">
        <v>1570</v>
      </c>
      <c r="B18" s="145" t="s">
        <v>1571</v>
      </c>
      <c r="C18" s="961">
        <v>138</v>
      </c>
      <c r="D18" s="961">
        <v>135</v>
      </c>
      <c r="E18" s="961">
        <v>161</v>
      </c>
      <c r="F18" s="961">
        <v>56</v>
      </c>
      <c r="G18" s="962">
        <v>23.04472</v>
      </c>
      <c r="H18" s="114">
        <v>21.8962</v>
      </c>
      <c r="I18" s="114">
        <v>0.2612</v>
      </c>
      <c r="J18" s="114">
        <v>0.8873</v>
      </c>
    </row>
    <row r="19" spans="1:10" ht="3.75" customHeight="1">
      <c r="A19" s="374"/>
      <c r="B19" s="377"/>
      <c r="C19" s="621"/>
      <c r="D19" s="735"/>
      <c r="E19" s="621"/>
      <c r="F19" s="621"/>
      <c r="G19" s="621"/>
      <c r="H19" s="622"/>
      <c r="I19" s="622"/>
      <c r="J19" s="622"/>
    </row>
    <row r="20" spans="1:10" s="139" customFormat="1" ht="15" customHeight="1">
      <c r="A20" s="404" t="s">
        <v>516</v>
      </c>
      <c r="B20" s="768"/>
      <c r="C20" s="404"/>
      <c r="D20" s="736"/>
      <c r="E20" s="404"/>
      <c r="F20" s="404"/>
      <c r="G20" s="404" t="s">
        <v>518</v>
      </c>
      <c r="H20" s="404"/>
      <c r="I20" s="404"/>
      <c r="J20" s="404"/>
    </row>
    <row r="21" spans="1:10" s="139" customFormat="1" ht="15" customHeight="1">
      <c r="A21" s="368"/>
      <c r="B21" s="368"/>
      <c r="C21" s="368"/>
      <c r="D21" s="737"/>
      <c r="E21" s="368"/>
      <c r="F21" s="368"/>
      <c r="G21" s="368"/>
      <c r="H21" s="368"/>
      <c r="I21" s="368"/>
      <c r="J21" s="368"/>
    </row>
  </sheetData>
  <sheetProtection/>
  <mergeCells count="5">
    <mergeCell ref="A2:F2"/>
    <mergeCell ref="A3:F3"/>
    <mergeCell ref="A4:B6"/>
    <mergeCell ref="G4:J4"/>
    <mergeCell ref="G2:J2"/>
  </mergeCells>
  <printOptions horizontalCentered="1"/>
  <pageMargins left="0.2755905511811024" right="0.2755905511811024" top="0.4724409448818898" bottom="0.2755905511811024" header="0.31496062992125984" footer="0.31496062992125984"/>
  <pageSetup firstPageNumber="36" useFirstPageNumber="1" horizontalDpi="300" verticalDpi="300" orientation="portrait" paperSize="13" r:id="rId1"/>
  <headerFooter>
    <oddFooter>&amp;C&amp;10&amp;P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39"/>
  <sheetViews>
    <sheetView showGridLines="0" zoomScalePageLayoutView="0" workbookViewId="0" topLeftCell="A1">
      <selection activeCell="E6" sqref="E6"/>
    </sheetView>
  </sheetViews>
  <sheetFormatPr defaultColWidth="10.796875" defaultRowHeight="15"/>
  <cols>
    <col min="1" max="1" width="22.19921875" style="378" customWidth="1"/>
    <col min="2" max="9" width="12.796875" style="378" customWidth="1"/>
    <col min="10" max="15" width="6.796875" style="378" customWidth="1"/>
    <col min="16" max="16384" width="10.796875" style="378" customWidth="1"/>
  </cols>
  <sheetData>
    <row r="1" ht="15" customHeight="1"/>
    <row r="2" spans="1:17" s="379" customFormat="1" ht="18.75" customHeight="1">
      <c r="A2" s="1299" t="s">
        <v>1203</v>
      </c>
      <c r="B2" s="1299"/>
      <c r="C2" s="1299"/>
      <c r="D2" s="1299"/>
      <c r="E2" s="1299" t="s">
        <v>1204</v>
      </c>
      <c r="F2" s="1299"/>
      <c r="G2" s="1299"/>
      <c r="H2" s="1299"/>
      <c r="I2" s="1299"/>
      <c r="N2" s="380"/>
      <c r="O2" s="380"/>
      <c r="P2" s="380"/>
      <c r="Q2" s="380"/>
    </row>
    <row r="3" spans="1:19" s="379" customFormat="1" ht="18.75" customHeight="1">
      <c r="A3" s="381"/>
      <c r="B3" s="381"/>
      <c r="C3" s="381"/>
      <c r="D3" s="381"/>
      <c r="E3" s="382"/>
      <c r="F3" s="1303"/>
      <c r="G3" s="1303"/>
      <c r="H3" s="1303"/>
      <c r="I3" s="1303"/>
      <c r="J3" s="383"/>
      <c r="K3" s="383"/>
      <c r="L3" s="383"/>
      <c r="M3" s="383"/>
      <c r="N3" s="384"/>
      <c r="O3" s="384"/>
      <c r="P3" s="383"/>
      <c r="Q3" s="384"/>
      <c r="R3" s="383"/>
      <c r="S3" s="383"/>
    </row>
    <row r="4" spans="1:20" s="388" customFormat="1" ht="15" customHeight="1">
      <c r="A4" s="385" t="s">
        <v>1476</v>
      </c>
      <c r="B4" s="386" t="s">
        <v>1477</v>
      </c>
      <c r="C4" s="386" t="s">
        <v>1478</v>
      </c>
      <c r="D4" s="1839" t="s">
        <v>1479</v>
      </c>
      <c r="E4" s="1308" t="s">
        <v>1480</v>
      </c>
      <c r="F4" s="1308"/>
      <c r="G4" s="1308"/>
      <c r="H4" s="386" t="s">
        <v>1481</v>
      </c>
      <c r="I4" s="1302" t="s">
        <v>1482</v>
      </c>
      <c r="J4" s="387"/>
      <c r="N4" s="389"/>
      <c r="O4" s="389"/>
      <c r="Q4" s="389"/>
      <c r="T4" s="387"/>
    </row>
    <row r="5" spans="1:20" s="388" customFormat="1" ht="16.5" customHeight="1">
      <c r="A5" s="390"/>
      <c r="B5" s="1306" t="s">
        <v>683</v>
      </c>
      <c r="C5" s="1306" t="s">
        <v>953</v>
      </c>
      <c r="D5" s="1840" t="s">
        <v>952</v>
      </c>
      <c r="E5" s="1428" t="s">
        <v>1483</v>
      </c>
      <c r="F5" s="1300"/>
      <c r="G5" s="1301"/>
      <c r="H5" s="1304" t="s">
        <v>954</v>
      </c>
      <c r="I5" s="1302"/>
      <c r="J5" s="387"/>
      <c r="T5" s="387"/>
    </row>
    <row r="6" spans="1:20" s="379" customFormat="1" ht="33.75" customHeight="1">
      <c r="A6" s="147" t="s">
        <v>1143</v>
      </c>
      <c r="B6" s="1307"/>
      <c r="C6" s="1307"/>
      <c r="D6" s="1307"/>
      <c r="E6" s="391" t="s">
        <v>1484</v>
      </c>
      <c r="F6" s="392" t="s">
        <v>1485</v>
      </c>
      <c r="G6" s="392" t="s">
        <v>1486</v>
      </c>
      <c r="H6" s="1305"/>
      <c r="I6" s="146" t="s">
        <v>878</v>
      </c>
      <c r="J6" s="383"/>
      <c r="T6" s="383"/>
    </row>
    <row r="7" spans="1:20" s="379" customFormat="1" ht="3" customHeight="1">
      <c r="A7" s="148"/>
      <c r="B7" s="22"/>
      <c r="C7" s="22"/>
      <c r="D7" s="22"/>
      <c r="E7" s="770"/>
      <c r="F7" s="393"/>
      <c r="G7" s="394"/>
      <c r="H7" s="10"/>
      <c r="I7" s="23"/>
      <c r="J7" s="383"/>
      <c r="T7" s="383"/>
    </row>
    <row r="8" spans="1:9" s="379" customFormat="1" ht="19.5" customHeight="1">
      <c r="A8" s="395" t="s">
        <v>1487</v>
      </c>
      <c r="B8" s="11">
        <v>13</v>
      </c>
      <c r="C8" s="11">
        <v>319</v>
      </c>
      <c r="D8" s="17">
        <v>23278</v>
      </c>
      <c r="E8" s="19">
        <v>84297</v>
      </c>
      <c r="F8" s="18">
        <v>43032</v>
      </c>
      <c r="G8" s="17">
        <v>41265</v>
      </c>
      <c r="H8" s="14">
        <f>ROUND(E8/D8,2)</f>
        <v>3.62</v>
      </c>
      <c r="I8" s="15">
        <f>ROUND(F8/G8*100,2)</f>
        <v>104.28</v>
      </c>
    </row>
    <row r="9" spans="1:9" s="379" customFormat="1" ht="19.5" customHeight="1">
      <c r="A9" s="395" t="s">
        <v>1488</v>
      </c>
      <c r="B9" s="11">
        <v>13</v>
      </c>
      <c r="C9" s="11">
        <v>324</v>
      </c>
      <c r="D9" s="17">
        <v>23685</v>
      </c>
      <c r="E9" s="19">
        <v>85177</v>
      </c>
      <c r="F9" s="19">
        <v>43419</v>
      </c>
      <c r="G9" s="17">
        <v>41758</v>
      </c>
      <c r="H9" s="14">
        <f aca="true" t="shared" si="0" ref="H9:H17">ROUND(E9/D9,2)</f>
        <v>3.6</v>
      </c>
      <c r="I9" s="15">
        <f>ROUND(F9/G9*100,2)</f>
        <v>103.98</v>
      </c>
    </row>
    <row r="10" spans="1:9" s="379" customFormat="1" ht="19.5" customHeight="1">
      <c r="A10" s="395" t="s">
        <v>1489</v>
      </c>
      <c r="B10" s="12">
        <v>13</v>
      </c>
      <c r="C10" s="12">
        <v>330</v>
      </c>
      <c r="D10" s="772">
        <v>24006</v>
      </c>
      <c r="E10" s="19">
        <v>85739</v>
      </c>
      <c r="F10" s="20">
        <v>43691</v>
      </c>
      <c r="G10" s="21">
        <v>42048</v>
      </c>
      <c r="H10" s="14">
        <f t="shared" si="0"/>
        <v>3.57</v>
      </c>
      <c r="I10" s="16">
        <f>F10/G10*100</f>
        <v>103.9074391171994</v>
      </c>
    </row>
    <row r="11" spans="1:9" s="379" customFormat="1" ht="19.5" customHeight="1">
      <c r="A11" s="395" t="s">
        <v>1490</v>
      </c>
      <c r="B11" s="13">
        <v>15</v>
      </c>
      <c r="C11" s="12">
        <v>359</v>
      </c>
      <c r="D11" s="772">
        <v>24475</v>
      </c>
      <c r="E11" s="19">
        <v>86993</v>
      </c>
      <c r="F11" s="20">
        <v>44251</v>
      </c>
      <c r="G11" s="20">
        <v>42742</v>
      </c>
      <c r="H11" s="14">
        <f t="shared" si="0"/>
        <v>3.55</v>
      </c>
      <c r="I11" s="16">
        <f aca="true" t="shared" si="1" ref="I11:I17">F11/G11*100</f>
        <v>103.5304852370034</v>
      </c>
    </row>
    <row r="12" spans="1:9" s="379" customFormat="1" ht="19.5" customHeight="1">
      <c r="A12" s="395" t="s">
        <v>1491</v>
      </c>
      <c r="B12" s="13">
        <v>15</v>
      </c>
      <c r="C12" s="12">
        <v>359</v>
      </c>
      <c r="D12" s="772">
        <v>24945</v>
      </c>
      <c r="E12" s="19">
        <v>87976</v>
      </c>
      <c r="F12" s="20">
        <v>44588</v>
      </c>
      <c r="G12" s="20">
        <v>43388</v>
      </c>
      <c r="H12" s="14">
        <f t="shared" si="0"/>
        <v>3.53</v>
      </c>
      <c r="I12" s="16">
        <f t="shared" si="1"/>
        <v>102.76574167972711</v>
      </c>
    </row>
    <row r="13" spans="1:9" s="379" customFormat="1" ht="19.5" customHeight="1">
      <c r="A13" s="395" t="s">
        <v>1492</v>
      </c>
      <c r="B13" s="13">
        <v>15</v>
      </c>
      <c r="C13" s="12">
        <v>359</v>
      </c>
      <c r="D13" s="772">
        <v>25410</v>
      </c>
      <c r="E13" s="19">
        <v>88864</v>
      </c>
      <c r="F13" s="20">
        <v>44960</v>
      </c>
      <c r="G13" s="20">
        <v>43904</v>
      </c>
      <c r="H13" s="14">
        <f t="shared" si="0"/>
        <v>3.5</v>
      </c>
      <c r="I13" s="16">
        <f t="shared" si="1"/>
        <v>102.40524781341107</v>
      </c>
    </row>
    <row r="14" spans="1:9" s="379" customFormat="1" ht="19.5" customHeight="1">
      <c r="A14" s="395" t="s">
        <v>1493</v>
      </c>
      <c r="B14" s="13">
        <v>15</v>
      </c>
      <c r="C14" s="12">
        <v>359</v>
      </c>
      <c r="D14" s="772">
        <v>25905</v>
      </c>
      <c r="E14" s="19">
        <v>89499</v>
      </c>
      <c r="F14" s="20">
        <v>45158</v>
      </c>
      <c r="G14" s="20">
        <v>44341</v>
      </c>
      <c r="H14" s="14">
        <f t="shared" si="0"/>
        <v>3.45</v>
      </c>
      <c r="I14" s="16">
        <f t="shared" si="1"/>
        <v>101.84253850837825</v>
      </c>
    </row>
    <row r="15" spans="1:9" s="379" customFormat="1" ht="19.5" customHeight="1">
      <c r="A15" s="395" t="s">
        <v>1494</v>
      </c>
      <c r="B15" s="13">
        <v>15</v>
      </c>
      <c r="C15" s="12">
        <v>359</v>
      </c>
      <c r="D15" s="772">
        <v>26332</v>
      </c>
      <c r="E15" s="19">
        <v>89825</v>
      </c>
      <c r="F15" s="20">
        <v>45260</v>
      </c>
      <c r="G15" s="20">
        <v>44565</v>
      </c>
      <c r="H15" s="14">
        <f t="shared" si="0"/>
        <v>3.41</v>
      </c>
      <c r="I15" s="16">
        <f t="shared" si="1"/>
        <v>101.55951980253562</v>
      </c>
    </row>
    <row r="16" spans="1:9" s="379" customFormat="1" ht="18" customHeight="1">
      <c r="A16" s="395" t="s">
        <v>181</v>
      </c>
      <c r="B16" s="813">
        <v>15</v>
      </c>
      <c r="C16" s="12">
        <v>359</v>
      </c>
      <c r="D16" s="814">
        <v>26724</v>
      </c>
      <c r="E16" s="19">
        <v>90591</v>
      </c>
      <c r="F16" s="20">
        <v>45571</v>
      </c>
      <c r="G16" s="20">
        <v>45020</v>
      </c>
      <c r="H16" s="14">
        <f t="shared" si="0"/>
        <v>3.39</v>
      </c>
      <c r="I16" s="16">
        <f t="shared" si="1"/>
        <v>101.22390048867169</v>
      </c>
    </row>
    <row r="17" spans="1:9" s="379" customFormat="1" ht="18" customHeight="1">
      <c r="A17" s="395" t="s">
        <v>1522</v>
      </c>
      <c r="B17" s="813">
        <v>15</v>
      </c>
      <c r="C17" s="12">
        <v>359</v>
      </c>
      <c r="D17" s="814">
        <v>27054</v>
      </c>
      <c r="E17" s="19">
        <v>91367</v>
      </c>
      <c r="F17" s="20">
        <v>45918</v>
      </c>
      <c r="G17" s="20">
        <v>45449</v>
      </c>
      <c r="H17" s="14">
        <f t="shared" si="0"/>
        <v>3.38</v>
      </c>
      <c r="I17" s="16">
        <f t="shared" si="1"/>
        <v>101.0319258949592</v>
      </c>
    </row>
    <row r="18" spans="1:9" s="397" customFormat="1" ht="18" customHeight="1">
      <c r="A18" s="396" t="s">
        <v>1523</v>
      </c>
      <c r="B18" s="744">
        <f>SUM(B20:B34)</f>
        <v>15</v>
      </c>
      <c r="C18" s="743">
        <f>SUM(C20:C34)</f>
        <v>359</v>
      </c>
      <c r="D18" s="773">
        <f>SUM(D20:D34)</f>
        <v>27438</v>
      </c>
      <c r="E18" s="771">
        <f aca="true" t="shared" si="2" ref="E18:E34">SUM(F18:G18)</f>
        <v>91939</v>
      </c>
      <c r="F18" s="115">
        <f>SUM(F20:F34)</f>
        <v>46103</v>
      </c>
      <c r="G18" s="115">
        <f>SUM(G20:G34)</f>
        <v>45836</v>
      </c>
      <c r="H18" s="116">
        <f aca="true" t="shared" si="3" ref="H18:H34">ROUND(E18/D18,2)</f>
        <v>3.35</v>
      </c>
      <c r="I18" s="117">
        <f aca="true" t="shared" si="4" ref="I18:I34">F18/G18*100</f>
        <v>100.5825115629636</v>
      </c>
    </row>
    <row r="19" spans="1:9" s="379" customFormat="1" ht="12.75" customHeight="1">
      <c r="A19" s="395"/>
      <c r="B19" s="13"/>
      <c r="C19" s="12"/>
      <c r="D19" s="772"/>
      <c r="E19" s="19"/>
      <c r="F19" s="20"/>
      <c r="G19" s="20"/>
      <c r="H19" s="14"/>
      <c r="I19" s="16"/>
    </row>
    <row r="20" spans="1:9" s="379" customFormat="1" ht="13.5" customHeight="1">
      <c r="A20" s="738" t="s">
        <v>1284</v>
      </c>
      <c r="B20" s="13">
        <v>1</v>
      </c>
      <c r="C20" s="12">
        <v>23</v>
      </c>
      <c r="D20" s="772">
        <v>2099</v>
      </c>
      <c r="E20" s="19">
        <f t="shared" si="2"/>
        <v>7009</v>
      </c>
      <c r="F20" s="20">
        <v>3464</v>
      </c>
      <c r="G20" s="20">
        <v>3545</v>
      </c>
      <c r="H20" s="14">
        <f t="shared" si="3"/>
        <v>3.34</v>
      </c>
      <c r="I20" s="16">
        <f t="shared" si="4"/>
        <v>97.71509167842031</v>
      </c>
    </row>
    <row r="21" spans="1:9" s="379" customFormat="1" ht="13.5" customHeight="1">
      <c r="A21" s="738" t="s">
        <v>1285</v>
      </c>
      <c r="B21" s="13">
        <v>1</v>
      </c>
      <c r="C21" s="12">
        <v>27</v>
      </c>
      <c r="D21" s="772">
        <v>1700</v>
      </c>
      <c r="E21" s="19">
        <f t="shared" si="2"/>
        <v>6022</v>
      </c>
      <c r="F21" s="20">
        <v>3027</v>
      </c>
      <c r="G21" s="20">
        <v>2995</v>
      </c>
      <c r="H21" s="14">
        <f t="shared" si="3"/>
        <v>3.54</v>
      </c>
      <c r="I21" s="16">
        <f t="shared" si="4"/>
        <v>101.06844741235392</v>
      </c>
    </row>
    <row r="22" spans="1:9" s="379" customFormat="1" ht="13.5" customHeight="1">
      <c r="A22" s="738" t="s">
        <v>1286</v>
      </c>
      <c r="B22" s="13">
        <v>1</v>
      </c>
      <c r="C22" s="12">
        <v>24</v>
      </c>
      <c r="D22" s="772">
        <v>2082</v>
      </c>
      <c r="E22" s="19">
        <f t="shared" si="2"/>
        <v>6541</v>
      </c>
      <c r="F22" s="20">
        <v>3294</v>
      </c>
      <c r="G22" s="20">
        <v>3247</v>
      </c>
      <c r="H22" s="14">
        <f t="shared" si="3"/>
        <v>3.14</v>
      </c>
      <c r="I22" s="16">
        <f t="shared" si="4"/>
        <v>101.4474899907607</v>
      </c>
    </row>
    <row r="23" spans="1:9" s="379" customFormat="1" ht="13.5" customHeight="1">
      <c r="A23" s="738" t="s">
        <v>1287</v>
      </c>
      <c r="B23" s="13">
        <v>1</v>
      </c>
      <c r="C23" s="12">
        <v>25</v>
      </c>
      <c r="D23" s="772">
        <v>1980</v>
      </c>
      <c r="E23" s="19">
        <f t="shared" si="2"/>
        <v>7064</v>
      </c>
      <c r="F23" s="20">
        <v>3596</v>
      </c>
      <c r="G23" s="20">
        <v>3468</v>
      </c>
      <c r="H23" s="14">
        <f t="shared" si="3"/>
        <v>3.57</v>
      </c>
      <c r="I23" s="16">
        <f t="shared" si="4"/>
        <v>103.69088811995385</v>
      </c>
    </row>
    <row r="24" spans="1:9" s="379" customFormat="1" ht="13.5" customHeight="1">
      <c r="A24" s="738" t="s">
        <v>1288</v>
      </c>
      <c r="B24" s="13">
        <v>1</v>
      </c>
      <c r="C24" s="12">
        <v>27</v>
      </c>
      <c r="D24" s="772">
        <v>1609</v>
      </c>
      <c r="E24" s="19">
        <f t="shared" si="2"/>
        <v>5262</v>
      </c>
      <c r="F24" s="20">
        <v>2594</v>
      </c>
      <c r="G24" s="20">
        <v>2668</v>
      </c>
      <c r="H24" s="14">
        <f t="shared" si="3"/>
        <v>3.27</v>
      </c>
      <c r="I24" s="16">
        <f t="shared" si="4"/>
        <v>97.2263868065967</v>
      </c>
    </row>
    <row r="25" spans="1:9" s="379" customFormat="1" ht="13.5" customHeight="1">
      <c r="A25" s="738" t="s">
        <v>1289</v>
      </c>
      <c r="B25" s="13">
        <v>1</v>
      </c>
      <c r="C25" s="12">
        <v>20</v>
      </c>
      <c r="D25" s="772">
        <v>1690</v>
      </c>
      <c r="E25" s="19">
        <f t="shared" si="2"/>
        <v>5738</v>
      </c>
      <c r="F25" s="20">
        <v>2811</v>
      </c>
      <c r="G25" s="20">
        <v>2927</v>
      </c>
      <c r="H25" s="14">
        <f t="shared" si="3"/>
        <v>3.4</v>
      </c>
      <c r="I25" s="16">
        <f t="shared" si="4"/>
        <v>96.03689784762555</v>
      </c>
    </row>
    <row r="26" spans="1:9" s="379" customFormat="1" ht="13.5" customHeight="1">
      <c r="A26" s="738" t="s">
        <v>1290</v>
      </c>
      <c r="B26" s="13">
        <v>1</v>
      </c>
      <c r="C26" s="12">
        <v>33</v>
      </c>
      <c r="D26" s="772">
        <v>2273</v>
      </c>
      <c r="E26" s="19">
        <f t="shared" si="2"/>
        <v>7478</v>
      </c>
      <c r="F26" s="20">
        <v>3803</v>
      </c>
      <c r="G26" s="20">
        <v>3675</v>
      </c>
      <c r="H26" s="14">
        <f t="shared" si="3"/>
        <v>3.29</v>
      </c>
      <c r="I26" s="16">
        <f t="shared" si="4"/>
        <v>103.48299319727892</v>
      </c>
    </row>
    <row r="27" spans="1:9" s="379" customFormat="1" ht="13.5" customHeight="1">
      <c r="A27" s="738" t="s">
        <v>1291</v>
      </c>
      <c r="B27" s="13">
        <v>1</v>
      </c>
      <c r="C27" s="12">
        <v>25</v>
      </c>
      <c r="D27" s="772">
        <v>2249</v>
      </c>
      <c r="E27" s="19">
        <f t="shared" si="2"/>
        <v>7173</v>
      </c>
      <c r="F27" s="20">
        <v>3537</v>
      </c>
      <c r="G27" s="20">
        <v>3636</v>
      </c>
      <c r="H27" s="14">
        <f t="shared" si="3"/>
        <v>3.19</v>
      </c>
      <c r="I27" s="16">
        <f t="shared" si="4"/>
        <v>97.27722772277228</v>
      </c>
    </row>
    <row r="28" spans="1:9" s="379" customFormat="1" ht="13.5" customHeight="1">
      <c r="A28" s="738" t="s">
        <v>1292</v>
      </c>
      <c r="B28" s="13">
        <v>1</v>
      </c>
      <c r="C28" s="12">
        <v>24</v>
      </c>
      <c r="D28" s="772">
        <v>1625</v>
      </c>
      <c r="E28" s="19">
        <f t="shared" si="2"/>
        <v>5499</v>
      </c>
      <c r="F28" s="20">
        <v>2725</v>
      </c>
      <c r="G28" s="20">
        <v>2774</v>
      </c>
      <c r="H28" s="14">
        <f t="shared" si="3"/>
        <v>3.38</v>
      </c>
      <c r="I28" s="16">
        <f t="shared" si="4"/>
        <v>98.23359769286229</v>
      </c>
    </row>
    <row r="29" spans="1:9" s="379" customFormat="1" ht="13.5" customHeight="1">
      <c r="A29" s="738" t="s">
        <v>1293</v>
      </c>
      <c r="B29" s="13">
        <v>1</v>
      </c>
      <c r="C29" s="12">
        <v>21</v>
      </c>
      <c r="D29" s="772">
        <v>1640</v>
      </c>
      <c r="E29" s="19">
        <f t="shared" si="2"/>
        <v>5792</v>
      </c>
      <c r="F29" s="20">
        <v>2957</v>
      </c>
      <c r="G29" s="20">
        <v>2835</v>
      </c>
      <c r="H29" s="14">
        <f t="shared" si="3"/>
        <v>3.53</v>
      </c>
      <c r="I29" s="16">
        <f t="shared" si="4"/>
        <v>104.30335097001763</v>
      </c>
    </row>
    <row r="30" spans="1:9" s="379" customFormat="1" ht="13.5" customHeight="1">
      <c r="A30" s="738" t="s">
        <v>1304</v>
      </c>
      <c r="B30" s="13">
        <v>1</v>
      </c>
      <c r="C30" s="12">
        <v>18</v>
      </c>
      <c r="D30" s="772">
        <v>1027</v>
      </c>
      <c r="E30" s="19">
        <f t="shared" si="2"/>
        <v>3854</v>
      </c>
      <c r="F30" s="20">
        <v>2008</v>
      </c>
      <c r="G30" s="20">
        <v>1846</v>
      </c>
      <c r="H30" s="14">
        <f t="shared" si="3"/>
        <v>3.75</v>
      </c>
      <c r="I30" s="16">
        <f t="shared" si="4"/>
        <v>108.77573131094258</v>
      </c>
    </row>
    <row r="31" spans="1:9" s="379" customFormat="1" ht="13.5" customHeight="1">
      <c r="A31" s="738" t="s">
        <v>1308</v>
      </c>
      <c r="B31" s="13">
        <v>1</v>
      </c>
      <c r="C31" s="12">
        <v>24</v>
      </c>
      <c r="D31" s="772">
        <v>1645</v>
      </c>
      <c r="E31" s="19">
        <f t="shared" si="2"/>
        <v>4386</v>
      </c>
      <c r="F31" s="20">
        <v>2232</v>
      </c>
      <c r="G31" s="20">
        <v>2154</v>
      </c>
      <c r="H31" s="14">
        <f t="shared" si="3"/>
        <v>2.67</v>
      </c>
      <c r="I31" s="16">
        <f t="shared" si="4"/>
        <v>103.62116991643452</v>
      </c>
    </row>
    <row r="32" spans="1:9" s="379" customFormat="1" ht="13.5" customHeight="1">
      <c r="A32" s="738" t="s">
        <v>1305</v>
      </c>
      <c r="B32" s="13">
        <v>1</v>
      </c>
      <c r="C32" s="12">
        <v>30</v>
      </c>
      <c r="D32" s="772">
        <v>3090</v>
      </c>
      <c r="E32" s="19">
        <f t="shared" si="2"/>
        <v>10944</v>
      </c>
      <c r="F32" s="20">
        <v>5482</v>
      </c>
      <c r="G32" s="20">
        <v>5462</v>
      </c>
      <c r="H32" s="14">
        <f t="shared" si="3"/>
        <v>3.54</v>
      </c>
      <c r="I32" s="16">
        <f t="shared" si="4"/>
        <v>100.36616623947272</v>
      </c>
    </row>
    <row r="33" spans="1:9" s="379" customFormat="1" ht="13.5" customHeight="1">
      <c r="A33" s="738" t="s">
        <v>1306</v>
      </c>
      <c r="B33" s="13">
        <v>1</v>
      </c>
      <c r="C33" s="12">
        <v>19</v>
      </c>
      <c r="D33" s="772">
        <v>1349</v>
      </c>
      <c r="E33" s="19">
        <f t="shared" si="2"/>
        <v>4301</v>
      </c>
      <c r="F33" s="20">
        <v>2085</v>
      </c>
      <c r="G33" s="20">
        <v>2216</v>
      </c>
      <c r="H33" s="14">
        <f t="shared" si="3"/>
        <v>3.19</v>
      </c>
      <c r="I33" s="16">
        <f t="shared" si="4"/>
        <v>94.08844765342961</v>
      </c>
    </row>
    <row r="34" spans="1:9" s="379" customFormat="1" ht="13.5" customHeight="1">
      <c r="A34" s="738" t="s">
        <v>1307</v>
      </c>
      <c r="B34" s="13">
        <v>1</v>
      </c>
      <c r="C34" s="12">
        <v>19</v>
      </c>
      <c r="D34" s="772">
        <v>1380</v>
      </c>
      <c r="E34" s="19">
        <f t="shared" si="2"/>
        <v>4876</v>
      </c>
      <c r="F34" s="20">
        <v>2488</v>
      </c>
      <c r="G34" s="20">
        <v>2388</v>
      </c>
      <c r="H34" s="14">
        <f t="shared" si="3"/>
        <v>3.53</v>
      </c>
      <c r="I34" s="16">
        <f t="shared" si="4"/>
        <v>104.18760469011725</v>
      </c>
    </row>
    <row r="35" spans="1:9" s="379" customFormat="1" ht="13.5" customHeight="1">
      <c r="A35" s="398"/>
      <c r="B35" s="13"/>
      <c r="C35" s="12"/>
      <c r="D35" s="772"/>
      <c r="E35" s="19"/>
      <c r="F35" s="20"/>
      <c r="G35" s="20"/>
      <c r="H35" s="14"/>
      <c r="I35" s="16"/>
    </row>
    <row r="36" spans="1:9" s="379" customFormat="1" ht="13.5" customHeight="1">
      <c r="A36" s="398"/>
      <c r="B36" s="13"/>
      <c r="C36" s="12"/>
      <c r="D36" s="772"/>
      <c r="E36" s="19"/>
      <c r="F36" s="20"/>
      <c r="G36" s="20"/>
      <c r="H36" s="14"/>
      <c r="I36" s="16"/>
    </row>
    <row r="37" spans="1:9" s="379" customFormat="1" ht="3" customHeight="1">
      <c r="A37" s="398"/>
      <c r="B37" s="13"/>
      <c r="C37" s="13"/>
      <c r="D37" s="785"/>
      <c r="E37" s="19"/>
      <c r="F37" s="20"/>
      <c r="G37" s="149"/>
      <c r="H37" s="150"/>
      <c r="I37" s="16"/>
    </row>
    <row r="38" spans="1:9" ht="19.5" customHeight="1">
      <c r="A38" s="399" t="s">
        <v>1500</v>
      </c>
      <c r="B38" s="400"/>
      <c r="C38" s="400"/>
      <c r="D38" s="400"/>
      <c r="E38" s="151" t="s">
        <v>1499</v>
      </c>
      <c r="F38" s="400"/>
      <c r="G38" s="400"/>
      <c r="H38" s="401"/>
      <c r="I38" s="401"/>
    </row>
    <row r="39" ht="15">
      <c r="F39" s="402"/>
    </row>
  </sheetData>
  <sheetProtection/>
  <mergeCells count="10">
    <mergeCell ref="A2:D2"/>
    <mergeCell ref="E2:I2"/>
    <mergeCell ref="E5:G5"/>
    <mergeCell ref="I4:I5"/>
    <mergeCell ref="F3:I3"/>
    <mergeCell ref="H5:H6"/>
    <mergeCell ref="B5:B6"/>
    <mergeCell ref="C5:C6"/>
    <mergeCell ref="D5:D6"/>
    <mergeCell ref="E4:G4"/>
  </mergeCells>
  <printOptions horizontalCentered="1"/>
  <pageMargins left="0.2755905511811024" right="0.2755905511811024" top="0.4724409448818898" bottom="0.2755905511811024" header="0.31496062992125984" footer="0.31496062992125984"/>
  <pageSetup firstPageNumber="38" useFirstPageNumber="1" horizontalDpi="300" verticalDpi="300" orientation="portrait" paperSize="13" r:id="rId1"/>
  <headerFooter alignWithMargins="0">
    <oddFooter>&amp;C&amp;10&amp;P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N1">
      <selection activeCell="W15" sqref="W15"/>
    </sheetView>
  </sheetViews>
  <sheetFormatPr defaultColWidth="6.69921875" defaultRowHeight="15"/>
  <cols>
    <col min="1" max="2" width="9.19921875" style="7" customWidth="1"/>
    <col min="3" max="4" width="9.796875" style="7" customWidth="1"/>
    <col min="5" max="6" width="8.8984375" style="7" customWidth="1"/>
    <col min="7" max="7" width="6.8984375" style="7" customWidth="1"/>
    <col min="8" max="15" width="7.59765625" style="7" customWidth="1"/>
    <col min="16" max="21" width="9.796875" style="7" customWidth="1"/>
    <col min="22" max="29" width="6.8984375" style="7" customWidth="1"/>
    <col min="30" max="30" width="6.8984375" style="9" customWidth="1"/>
    <col min="31" max="16384" width="6.69921875" style="7" customWidth="1"/>
  </cols>
  <sheetData>
    <row r="1" spans="1:14" ht="15.75">
      <c r="A1" s="139"/>
      <c r="B1" s="139"/>
      <c r="M1" s="139"/>
      <c r="N1" s="139"/>
    </row>
    <row r="2" spans="1:30" ht="19.5" customHeight="1">
      <c r="A2" s="1309" t="s">
        <v>428</v>
      </c>
      <c r="B2" s="1309"/>
      <c r="C2" s="1309"/>
      <c r="D2" s="1309"/>
      <c r="E2" s="1309"/>
      <c r="F2" s="1309"/>
      <c r="G2" s="1309" t="s">
        <v>429</v>
      </c>
      <c r="H2" s="1309"/>
      <c r="I2" s="1309"/>
      <c r="J2" s="1309"/>
      <c r="K2" s="1309"/>
      <c r="L2" s="1309"/>
      <c r="M2" s="1309"/>
      <c r="N2" s="1309"/>
      <c r="O2" s="1309"/>
      <c r="P2" s="1309" t="s">
        <v>430</v>
      </c>
      <c r="Q2" s="1309"/>
      <c r="R2" s="1309"/>
      <c r="S2" s="1309"/>
      <c r="T2" s="1309"/>
      <c r="U2" s="1309"/>
      <c r="V2" s="1309" t="s">
        <v>431</v>
      </c>
      <c r="W2" s="1309"/>
      <c r="X2" s="1309"/>
      <c r="Y2" s="1309"/>
      <c r="Z2" s="1309"/>
      <c r="AA2" s="1309"/>
      <c r="AB2" s="1309"/>
      <c r="AC2" s="1309"/>
      <c r="AD2" s="1309"/>
    </row>
    <row r="4" spans="1:30" ht="15.75">
      <c r="A4" s="139" t="s">
        <v>432</v>
      </c>
      <c r="B4" s="139"/>
      <c r="N4" s="139"/>
      <c r="O4" s="37" t="s">
        <v>1139</v>
      </c>
      <c r="P4" s="139" t="s">
        <v>432</v>
      </c>
      <c r="AD4" s="443" t="s">
        <v>1139</v>
      </c>
    </row>
    <row r="5" spans="1:31" s="923" customFormat="1" ht="19.5" customHeight="1">
      <c r="A5" s="1318" t="s">
        <v>433</v>
      </c>
      <c r="B5" s="1319"/>
      <c r="C5" s="1324" t="s">
        <v>434</v>
      </c>
      <c r="D5" s="1325"/>
      <c r="E5" s="1325"/>
      <c r="F5" s="1325"/>
      <c r="G5" s="1325"/>
      <c r="H5" s="1326" t="s">
        <v>435</v>
      </c>
      <c r="I5" s="1326"/>
      <c r="J5" s="1326"/>
      <c r="K5" s="1326"/>
      <c r="L5" s="1326"/>
      <c r="M5" s="1326"/>
      <c r="N5" s="1326"/>
      <c r="O5" s="1326"/>
      <c r="P5" s="1318" t="s">
        <v>433</v>
      </c>
      <c r="Q5" s="1319"/>
      <c r="R5" s="1324" t="s">
        <v>436</v>
      </c>
      <c r="S5" s="1325"/>
      <c r="T5" s="1325"/>
      <c r="U5" s="1325"/>
      <c r="V5" s="1325"/>
      <c r="W5" s="920"/>
      <c r="X5" s="920"/>
      <c r="Y5" s="920"/>
      <c r="Z5" s="921" t="s">
        <v>437</v>
      </c>
      <c r="AA5" s="921"/>
      <c r="AB5" s="921"/>
      <c r="AC5" s="921"/>
      <c r="AD5" s="921"/>
      <c r="AE5" s="922"/>
    </row>
    <row r="6" spans="1:30" s="926" customFormat="1" ht="30" customHeight="1">
      <c r="A6" s="1320"/>
      <c r="B6" s="1321"/>
      <c r="C6" s="924" t="s">
        <v>438</v>
      </c>
      <c r="D6" s="925" t="s">
        <v>439</v>
      </c>
      <c r="E6" s="1327" t="s">
        <v>440</v>
      </c>
      <c r="F6" s="1325"/>
      <c r="G6" s="1325"/>
      <c r="H6" s="1325"/>
      <c r="I6" s="1325"/>
      <c r="J6" s="1325"/>
      <c r="K6" s="1328"/>
      <c r="L6" s="1314" t="s">
        <v>441</v>
      </c>
      <c r="M6" s="1312" t="s">
        <v>442</v>
      </c>
      <c r="N6" s="1314" t="s">
        <v>443</v>
      </c>
      <c r="O6" s="1314" t="s">
        <v>444</v>
      </c>
      <c r="P6" s="1320"/>
      <c r="Q6" s="1321"/>
      <c r="R6" s="924" t="s">
        <v>438</v>
      </c>
      <c r="S6" s="925" t="s">
        <v>445</v>
      </c>
      <c r="T6" s="1327" t="s">
        <v>446</v>
      </c>
      <c r="U6" s="1325"/>
      <c r="V6" s="1325"/>
      <c r="W6" s="1325"/>
      <c r="X6" s="1325"/>
      <c r="Y6" s="1325"/>
      <c r="Z6" s="1328"/>
      <c r="AA6" s="1314" t="s">
        <v>447</v>
      </c>
      <c r="AB6" s="1312" t="s">
        <v>448</v>
      </c>
      <c r="AC6" s="1314" t="s">
        <v>449</v>
      </c>
      <c r="AD6" s="1314" t="s">
        <v>444</v>
      </c>
    </row>
    <row r="7" spans="1:30" s="931" customFormat="1" ht="28.5" customHeight="1">
      <c r="A7" s="1320"/>
      <c r="B7" s="1321"/>
      <c r="C7" s="1316" t="s">
        <v>450</v>
      </c>
      <c r="D7" s="1310" t="s">
        <v>451</v>
      </c>
      <c r="E7" s="927" t="s">
        <v>452</v>
      </c>
      <c r="F7" s="927" t="s">
        <v>453</v>
      </c>
      <c r="G7" s="927" t="s">
        <v>454</v>
      </c>
      <c r="H7" s="927" t="s">
        <v>455</v>
      </c>
      <c r="I7" s="928" t="s">
        <v>456</v>
      </c>
      <c r="J7" s="928" t="s">
        <v>457</v>
      </c>
      <c r="K7" s="929" t="s">
        <v>458</v>
      </c>
      <c r="L7" s="1315"/>
      <c r="M7" s="1313"/>
      <c r="N7" s="1315"/>
      <c r="O7" s="1315"/>
      <c r="P7" s="1320"/>
      <c r="Q7" s="1321"/>
      <c r="R7" s="1316" t="s">
        <v>459</v>
      </c>
      <c r="S7" s="1310" t="s">
        <v>460</v>
      </c>
      <c r="T7" s="927" t="s">
        <v>452</v>
      </c>
      <c r="U7" s="927" t="s">
        <v>453</v>
      </c>
      <c r="V7" s="927" t="s">
        <v>454</v>
      </c>
      <c r="W7" s="927" t="s">
        <v>455</v>
      </c>
      <c r="X7" s="928" t="s">
        <v>456</v>
      </c>
      <c r="Y7" s="928" t="s">
        <v>457</v>
      </c>
      <c r="Z7" s="930" t="s">
        <v>458</v>
      </c>
      <c r="AA7" s="1315"/>
      <c r="AB7" s="1313"/>
      <c r="AC7" s="1315"/>
      <c r="AD7" s="1315"/>
    </row>
    <row r="8" spans="1:31" s="931" customFormat="1" ht="24" customHeight="1">
      <c r="A8" s="1322"/>
      <c r="B8" s="1323"/>
      <c r="C8" s="1317"/>
      <c r="D8" s="1311"/>
      <c r="E8" s="932" t="s">
        <v>461</v>
      </c>
      <c r="F8" s="932" t="s">
        <v>462</v>
      </c>
      <c r="G8" s="932" t="s">
        <v>463</v>
      </c>
      <c r="H8" s="932" t="s">
        <v>464</v>
      </c>
      <c r="I8" s="933" t="s">
        <v>465</v>
      </c>
      <c r="J8" s="933" t="s">
        <v>466</v>
      </c>
      <c r="K8" s="933" t="s">
        <v>467</v>
      </c>
      <c r="L8" s="934" t="s">
        <v>468</v>
      </c>
      <c r="M8" s="932" t="s">
        <v>469</v>
      </c>
      <c r="N8" s="902" t="s">
        <v>470</v>
      </c>
      <c r="O8" s="935" t="s">
        <v>471</v>
      </c>
      <c r="P8" s="1322"/>
      <c r="Q8" s="1323"/>
      <c r="R8" s="1317"/>
      <c r="S8" s="1311"/>
      <c r="T8" s="932" t="s">
        <v>461</v>
      </c>
      <c r="U8" s="932" t="s">
        <v>462</v>
      </c>
      <c r="V8" s="932" t="s">
        <v>463</v>
      </c>
      <c r="W8" s="932" t="s">
        <v>464</v>
      </c>
      <c r="X8" s="933" t="s">
        <v>465</v>
      </c>
      <c r="Y8" s="933" t="s">
        <v>466</v>
      </c>
      <c r="Z8" s="933" t="s">
        <v>467</v>
      </c>
      <c r="AA8" s="936" t="s">
        <v>468</v>
      </c>
      <c r="AB8" s="932" t="s">
        <v>469</v>
      </c>
      <c r="AC8" s="902" t="s">
        <v>470</v>
      </c>
      <c r="AD8" s="935" t="s">
        <v>471</v>
      </c>
      <c r="AE8" s="937"/>
    </row>
    <row r="9" spans="1:30" ht="27.75" customHeight="1">
      <c r="A9" s="938" t="s">
        <v>487</v>
      </c>
      <c r="B9" s="822">
        <v>2011</v>
      </c>
      <c r="C9" s="403">
        <f>SUM(D9:O9)</f>
        <v>3910</v>
      </c>
      <c r="D9" s="9">
        <v>73</v>
      </c>
      <c r="E9" s="9">
        <v>99</v>
      </c>
      <c r="F9" s="9">
        <v>52</v>
      </c>
      <c r="G9" s="9">
        <v>64</v>
      </c>
      <c r="H9" s="9">
        <v>104</v>
      </c>
      <c r="I9" s="9">
        <v>904</v>
      </c>
      <c r="J9" s="9">
        <v>18</v>
      </c>
      <c r="K9" s="9">
        <v>0</v>
      </c>
      <c r="L9" s="9">
        <v>0</v>
      </c>
      <c r="M9" s="7">
        <v>2513</v>
      </c>
      <c r="N9" s="7">
        <v>83</v>
      </c>
      <c r="O9" s="7">
        <v>0</v>
      </c>
      <c r="P9" s="938" t="s">
        <v>487</v>
      </c>
      <c r="Q9" s="822">
        <v>2011</v>
      </c>
      <c r="R9" s="403">
        <f>SUM(S9:AD9)</f>
        <v>3582</v>
      </c>
      <c r="S9" s="944">
        <v>104</v>
      </c>
      <c r="T9" s="7">
        <v>126</v>
      </c>
      <c r="U9" s="7">
        <v>110</v>
      </c>
      <c r="V9" s="9">
        <v>68</v>
      </c>
      <c r="W9" s="9">
        <v>77</v>
      </c>
      <c r="X9" s="9">
        <v>715</v>
      </c>
      <c r="Y9" s="7">
        <v>32</v>
      </c>
      <c r="Z9" s="7">
        <v>0</v>
      </c>
      <c r="AA9" s="7">
        <v>0</v>
      </c>
      <c r="AB9" s="7">
        <v>2348</v>
      </c>
      <c r="AC9" s="7">
        <v>1</v>
      </c>
      <c r="AD9" s="9">
        <v>1</v>
      </c>
    </row>
    <row r="10" spans="1:30" ht="27.75" customHeight="1">
      <c r="A10" s="938" t="s">
        <v>1524</v>
      </c>
      <c r="B10" s="822">
        <v>2012</v>
      </c>
      <c r="C10" s="403">
        <v>3778</v>
      </c>
      <c r="D10" s="9">
        <v>74</v>
      </c>
      <c r="E10" s="9">
        <v>131</v>
      </c>
      <c r="F10" s="9">
        <v>49</v>
      </c>
      <c r="G10" s="9">
        <v>67</v>
      </c>
      <c r="H10" s="9">
        <v>98</v>
      </c>
      <c r="I10" s="9">
        <v>754</v>
      </c>
      <c r="J10" s="9">
        <v>13</v>
      </c>
      <c r="K10" s="9">
        <v>0</v>
      </c>
      <c r="L10" s="9">
        <v>0</v>
      </c>
      <c r="M10" s="7">
        <v>2503</v>
      </c>
      <c r="N10" s="7">
        <v>85</v>
      </c>
      <c r="O10" s="7">
        <v>4</v>
      </c>
      <c r="P10" s="938" t="s">
        <v>1524</v>
      </c>
      <c r="Q10" s="822">
        <v>2012</v>
      </c>
      <c r="R10" s="403">
        <v>3554</v>
      </c>
      <c r="S10" s="944">
        <v>100</v>
      </c>
      <c r="T10" s="7">
        <v>96</v>
      </c>
      <c r="U10" s="7">
        <v>93</v>
      </c>
      <c r="V10" s="9">
        <v>80</v>
      </c>
      <c r="W10" s="9">
        <v>81</v>
      </c>
      <c r="X10" s="9">
        <v>760</v>
      </c>
      <c r="Y10" s="7">
        <v>66</v>
      </c>
      <c r="Z10" s="7">
        <v>0</v>
      </c>
      <c r="AA10" s="7">
        <v>0</v>
      </c>
      <c r="AB10" s="7">
        <v>2274</v>
      </c>
      <c r="AC10" s="7">
        <v>1</v>
      </c>
      <c r="AD10" s="9">
        <v>3</v>
      </c>
    </row>
    <row r="11" spans="1:30" s="113" customFormat="1" ht="27.75" customHeight="1">
      <c r="A11" s="940" t="s">
        <v>1525</v>
      </c>
      <c r="B11" s="941">
        <v>2013</v>
      </c>
      <c r="C11" s="118">
        <f>SUM(D11:O11)</f>
        <v>3766</v>
      </c>
      <c r="D11" s="112">
        <f>SUM(D12:D26)</f>
        <v>75</v>
      </c>
      <c r="E11" s="112">
        <f aca="true" t="shared" si="0" ref="E11:O11">SUM(E12:E26)</f>
        <v>105</v>
      </c>
      <c r="F11" s="112">
        <f t="shared" si="0"/>
        <v>55</v>
      </c>
      <c r="G11" s="112">
        <f t="shared" si="0"/>
        <v>55</v>
      </c>
      <c r="H11" s="112">
        <f t="shared" si="0"/>
        <v>104</v>
      </c>
      <c r="I11" s="112">
        <f t="shared" si="0"/>
        <v>803</v>
      </c>
      <c r="J11" s="112">
        <f t="shared" si="0"/>
        <v>8</v>
      </c>
      <c r="K11" s="112">
        <f t="shared" si="0"/>
        <v>0</v>
      </c>
      <c r="L11" s="112">
        <f t="shared" si="0"/>
        <v>0</v>
      </c>
      <c r="M11" s="112">
        <f t="shared" si="0"/>
        <v>2472</v>
      </c>
      <c r="N11" s="112">
        <f t="shared" si="0"/>
        <v>88</v>
      </c>
      <c r="O11" s="112">
        <f t="shared" si="0"/>
        <v>1</v>
      </c>
      <c r="P11" s="940" t="s">
        <v>1942</v>
      </c>
      <c r="Q11" s="941">
        <v>2013</v>
      </c>
      <c r="R11" s="118">
        <f>SUM(S11:AD11)</f>
        <v>3561</v>
      </c>
      <c r="S11" s="939">
        <f>SUM(S12:S26)</f>
        <v>118</v>
      </c>
      <c r="T11" s="939">
        <f aca="true" t="shared" si="1" ref="T11:AD11">SUM(T12:T26)</f>
        <v>112</v>
      </c>
      <c r="U11" s="939">
        <f t="shared" si="1"/>
        <v>72</v>
      </c>
      <c r="V11" s="939">
        <f t="shared" si="1"/>
        <v>78</v>
      </c>
      <c r="W11" s="939">
        <f t="shared" si="1"/>
        <v>74</v>
      </c>
      <c r="X11" s="939">
        <f t="shared" si="1"/>
        <v>748</v>
      </c>
      <c r="Y11" s="939">
        <f t="shared" si="1"/>
        <v>46</v>
      </c>
      <c r="Z11" s="939">
        <f t="shared" si="1"/>
        <v>0</v>
      </c>
      <c r="AA11" s="939">
        <f t="shared" si="1"/>
        <v>0</v>
      </c>
      <c r="AB11" s="939">
        <f t="shared" si="1"/>
        <v>2310</v>
      </c>
      <c r="AC11" s="939">
        <f t="shared" si="1"/>
        <v>1</v>
      </c>
      <c r="AD11" s="939">
        <f t="shared" si="1"/>
        <v>2</v>
      </c>
    </row>
    <row r="12" spans="1:30" ht="20.25" customHeight="1">
      <c r="A12" s="943" t="s">
        <v>1502</v>
      </c>
      <c r="B12" s="822" t="s">
        <v>489</v>
      </c>
      <c r="C12" s="403">
        <f aca="true" t="shared" si="2" ref="C12:C26">SUM(D12:O12)</f>
        <v>215</v>
      </c>
      <c r="D12" s="9">
        <v>10</v>
      </c>
      <c r="E12" s="9">
        <v>8</v>
      </c>
      <c r="F12" s="9">
        <v>4</v>
      </c>
      <c r="G12" s="9">
        <v>7</v>
      </c>
      <c r="H12" s="9">
        <v>8</v>
      </c>
      <c r="I12" s="9">
        <v>48</v>
      </c>
      <c r="J12" s="9">
        <v>0</v>
      </c>
      <c r="K12" s="9">
        <v>0</v>
      </c>
      <c r="L12" s="9">
        <v>0</v>
      </c>
      <c r="M12" s="7">
        <v>123</v>
      </c>
      <c r="N12" s="7">
        <v>7</v>
      </c>
      <c r="O12" s="7">
        <v>0</v>
      </c>
      <c r="P12" s="943" t="s">
        <v>472</v>
      </c>
      <c r="Q12" s="822" t="s">
        <v>488</v>
      </c>
      <c r="R12" s="403">
        <f>SUM(S12:AD12)</f>
        <v>238</v>
      </c>
      <c r="S12" s="7">
        <v>4</v>
      </c>
      <c r="T12" s="7">
        <v>7</v>
      </c>
      <c r="U12" s="7">
        <v>7</v>
      </c>
      <c r="V12" s="9">
        <v>6</v>
      </c>
      <c r="W12" s="9">
        <v>6</v>
      </c>
      <c r="X12" s="9">
        <v>52</v>
      </c>
      <c r="Y12" s="7">
        <v>3</v>
      </c>
      <c r="Z12" s="7">
        <v>0</v>
      </c>
      <c r="AA12" s="7">
        <v>0</v>
      </c>
      <c r="AB12" s="7">
        <v>153</v>
      </c>
      <c r="AC12" s="7">
        <v>0</v>
      </c>
      <c r="AD12" s="9">
        <v>0</v>
      </c>
    </row>
    <row r="13" spans="1:30" ht="20.25" customHeight="1">
      <c r="A13" s="943" t="s">
        <v>1503</v>
      </c>
      <c r="B13" s="822" t="s">
        <v>489</v>
      </c>
      <c r="C13" s="403">
        <f t="shared" si="2"/>
        <v>222</v>
      </c>
      <c r="D13" s="9">
        <v>5</v>
      </c>
      <c r="E13" s="9">
        <v>8</v>
      </c>
      <c r="F13" s="9">
        <v>4</v>
      </c>
      <c r="G13" s="9">
        <v>1</v>
      </c>
      <c r="H13" s="9">
        <v>5</v>
      </c>
      <c r="I13" s="9">
        <v>51</v>
      </c>
      <c r="J13" s="9">
        <v>0</v>
      </c>
      <c r="K13" s="9">
        <v>0</v>
      </c>
      <c r="L13" s="9">
        <v>0</v>
      </c>
      <c r="M13" s="7">
        <v>142</v>
      </c>
      <c r="N13" s="7">
        <v>6</v>
      </c>
      <c r="O13" s="7">
        <v>0</v>
      </c>
      <c r="P13" s="943" t="s">
        <v>473</v>
      </c>
      <c r="Q13" s="822" t="s">
        <v>488</v>
      </c>
      <c r="R13" s="403">
        <f aca="true" t="shared" si="3" ref="R13:R26">SUM(S13:AD13)</f>
        <v>219</v>
      </c>
      <c r="S13" s="7">
        <v>9</v>
      </c>
      <c r="T13" s="7">
        <v>10</v>
      </c>
      <c r="U13" s="7">
        <v>4</v>
      </c>
      <c r="V13" s="9">
        <v>8</v>
      </c>
      <c r="W13" s="9">
        <v>6</v>
      </c>
      <c r="X13" s="9">
        <v>47</v>
      </c>
      <c r="Y13" s="7">
        <v>6</v>
      </c>
      <c r="Z13" s="7">
        <v>0</v>
      </c>
      <c r="AA13" s="7">
        <v>0</v>
      </c>
      <c r="AB13" s="7">
        <v>129</v>
      </c>
      <c r="AC13" s="7">
        <v>0</v>
      </c>
      <c r="AD13" s="9">
        <v>0</v>
      </c>
    </row>
    <row r="14" spans="1:30" ht="20.25" customHeight="1">
      <c r="A14" s="943" t="s">
        <v>1504</v>
      </c>
      <c r="B14" s="822" t="s">
        <v>489</v>
      </c>
      <c r="C14" s="403">
        <f t="shared" si="2"/>
        <v>308</v>
      </c>
      <c r="D14" s="9">
        <v>9</v>
      </c>
      <c r="E14" s="9">
        <v>8</v>
      </c>
      <c r="F14" s="9">
        <v>7</v>
      </c>
      <c r="G14" s="9">
        <v>12</v>
      </c>
      <c r="H14" s="9">
        <v>10</v>
      </c>
      <c r="I14" s="9">
        <v>86</v>
      </c>
      <c r="J14" s="9">
        <v>2</v>
      </c>
      <c r="K14" s="9">
        <v>0</v>
      </c>
      <c r="L14" s="9">
        <v>0</v>
      </c>
      <c r="M14" s="7">
        <v>170</v>
      </c>
      <c r="N14" s="7">
        <v>4</v>
      </c>
      <c r="O14" s="7">
        <v>0</v>
      </c>
      <c r="P14" s="943" t="s">
        <v>474</v>
      </c>
      <c r="Q14" s="822" t="s">
        <v>488</v>
      </c>
      <c r="R14" s="403">
        <f t="shared" si="3"/>
        <v>285</v>
      </c>
      <c r="S14" s="7">
        <v>6</v>
      </c>
      <c r="T14" s="7">
        <v>14</v>
      </c>
      <c r="U14" s="7">
        <v>7</v>
      </c>
      <c r="V14" s="9">
        <v>4</v>
      </c>
      <c r="W14" s="9">
        <v>11</v>
      </c>
      <c r="X14" s="9">
        <v>63</v>
      </c>
      <c r="Y14" s="7">
        <v>2</v>
      </c>
      <c r="Z14" s="7">
        <v>0</v>
      </c>
      <c r="AA14" s="7">
        <v>0</v>
      </c>
      <c r="AB14" s="7">
        <v>178</v>
      </c>
      <c r="AC14" s="7">
        <v>0</v>
      </c>
      <c r="AD14" s="9">
        <v>0</v>
      </c>
    </row>
    <row r="15" spans="1:29" ht="20.25" customHeight="1">
      <c r="A15" s="943" t="s">
        <v>1505</v>
      </c>
      <c r="B15" s="822" t="s">
        <v>489</v>
      </c>
      <c r="C15" s="403">
        <f t="shared" si="2"/>
        <v>247</v>
      </c>
      <c r="D15" s="9">
        <v>2</v>
      </c>
      <c r="E15" s="9">
        <v>7</v>
      </c>
      <c r="F15" s="9">
        <v>3</v>
      </c>
      <c r="G15" s="9">
        <v>6</v>
      </c>
      <c r="H15" s="9">
        <v>11</v>
      </c>
      <c r="I15" s="9">
        <v>39</v>
      </c>
      <c r="J15" s="9">
        <v>0</v>
      </c>
      <c r="K15" s="9">
        <v>0</v>
      </c>
      <c r="L15" s="9">
        <v>0</v>
      </c>
      <c r="M15" s="7">
        <v>176</v>
      </c>
      <c r="N15" s="7">
        <v>3</v>
      </c>
      <c r="O15" s="7">
        <v>0</v>
      </c>
      <c r="P15" s="943" t="s">
        <v>475</v>
      </c>
      <c r="Q15" s="822" t="s">
        <v>488</v>
      </c>
      <c r="R15" s="403">
        <f t="shared" si="3"/>
        <v>269</v>
      </c>
      <c r="S15" s="7">
        <v>7</v>
      </c>
      <c r="T15" s="7">
        <v>8</v>
      </c>
      <c r="U15" s="7">
        <v>4</v>
      </c>
      <c r="V15" s="9">
        <v>4</v>
      </c>
      <c r="W15" s="9">
        <v>13</v>
      </c>
      <c r="X15" s="9">
        <v>68</v>
      </c>
      <c r="Y15" s="7">
        <v>2</v>
      </c>
      <c r="Z15" s="7">
        <v>0</v>
      </c>
      <c r="AA15" s="7">
        <v>0</v>
      </c>
      <c r="AB15" s="7">
        <v>163</v>
      </c>
      <c r="AC15" s="7">
        <v>0</v>
      </c>
    </row>
    <row r="16" spans="1:30" ht="20.25" customHeight="1">
      <c r="A16" s="943" t="s">
        <v>1506</v>
      </c>
      <c r="B16" s="822" t="s">
        <v>489</v>
      </c>
      <c r="C16" s="403">
        <f t="shared" si="2"/>
        <v>125</v>
      </c>
      <c r="D16" s="9">
        <v>11</v>
      </c>
      <c r="E16" s="9">
        <v>2</v>
      </c>
      <c r="F16" s="9">
        <v>5</v>
      </c>
      <c r="G16" s="9">
        <v>5</v>
      </c>
      <c r="H16" s="9">
        <v>2</v>
      </c>
      <c r="I16" s="9">
        <v>26</v>
      </c>
      <c r="J16" s="9">
        <v>0</v>
      </c>
      <c r="K16" s="9">
        <v>0</v>
      </c>
      <c r="L16" s="9">
        <v>0</v>
      </c>
      <c r="M16" s="7">
        <v>69</v>
      </c>
      <c r="N16" s="7">
        <v>5</v>
      </c>
      <c r="O16" s="7">
        <v>0</v>
      </c>
      <c r="P16" s="943" t="s">
        <v>476</v>
      </c>
      <c r="Q16" s="822" t="s">
        <v>488</v>
      </c>
      <c r="R16" s="403">
        <f t="shared" si="3"/>
        <v>159</v>
      </c>
      <c r="S16" s="7">
        <v>9</v>
      </c>
      <c r="T16" s="7">
        <v>5</v>
      </c>
      <c r="U16" s="7">
        <v>5</v>
      </c>
      <c r="V16" s="9">
        <v>1</v>
      </c>
      <c r="W16" s="9">
        <v>5</v>
      </c>
      <c r="X16" s="9">
        <v>34</v>
      </c>
      <c r="Y16" s="7">
        <v>1</v>
      </c>
      <c r="Z16" s="7">
        <v>0</v>
      </c>
      <c r="AA16" s="7">
        <v>0</v>
      </c>
      <c r="AB16" s="7">
        <v>99</v>
      </c>
      <c r="AC16" s="7">
        <v>0</v>
      </c>
      <c r="AD16" s="9">
        <v>0</v>
      </c>
    </row>
    <row r="17" spans="1:30" ht="20.25" customHeight="1">
      <c r="A17" s="943" t="s">
        <v>1507</v>
      </c>
      <c r="B17" s="822" t="s">
        <v>489</v>
      </c>
      <c r="C17" s="403">
        <f t="shared" si="2"/>
        <v>260</v>
      </c>
      <c r="D17" s="9">
        <v>4</v>
      </c>
      <c r="E17" s="9">
        <v>6</v>
      </c>
      <c r="F17" s="9">
        <v>4</v>
      </c>
      <c r="G17" s="9">
        <v>1</v>
      </c>
      <c r="H17" s="9">
        <v>3</v>
      </c>
      <c r="I17" s="9">
        <v>59</v>
      </c>
      <c r="J17" s="9">
        <v>0</v>
      </c>
      <c r="K17" s="9">
        <v>0</v>
      </c>
      <c r="L17" s="9">
        <v>0</v>
      </c>
      <c r="M17" s="7">
        <v>171</v>
      </c>
      <c r="N17" s="7">
        <v>12</v>
      </c>
      <c r="O17" s="7">
        <v>0</v>
      </c>
      <c r="P17" s="943" t="s">
        <v>477</v>
      </c>
      <c r="Q17" s="822" t="s">
        <v>488</v>
      </c>
      <c r="R17" s="403">
        <f t="shared" si="3"/>
        <v>239</v>
      </c>
      <c r="S17" s="7">
        <v>2</v>
      </c>
      <c r="T17" s="7">
        <v>2</v>
      </c>
      <c r="U17" s="7">
        <v>1</v>
      </c>
      <c r="V17" s="9">
        <v>8</v>
      </c>
      <c r="W17" s="9">
        <v>2</v>
      </c>
      <c r="X17" s="9">
        <v>52</v>
      </c>
      <c r="Y17" s="7">
        <v>4</v>
      </c>
      <c r="Z17" s="7">
        <v>0</v>
      </c>
      <c r="AA17" s="7">
        <v>0</v>
      </c>
      <c r="AB17" s="7">
        <v>167</v>
      </c>
      <c r="AC17" s="7">
        <v>0</v>
      </c>
      <c r="AD17" s="9">
        <v>1</v>
      </c>
    </row>
    <row r="18" spans="1:30" ht="20.25" customHeight="1">
      <c r="A18" s="943" t="s">
        <v>1508</v>
      </c>
      <c r="B18" s="822" t="s">
        <v>489</v>
      </c>
      <c r="C18" s="403">
        <f t="shared" si="2"/>
        <v>311</v>
      </c>
      <c r="D18" s="9">
        <v>0</v>
      </c>
      <c r="E18" s="9">
        <v>11</v>
      </c>
      <c r="F18" s="9">
        <v>4</v>
      </c>
      <c r="G18" s="9">
        <v>3</v>
      </c>
      <c r="H18" s="9">
        <v>8</v>
      </c>
      <c r="I18" s="9">
        <v>55</v>
      </c>
      <c r="J18" s="9">
        <v>2</v>
      </c>
      <c r="K18" s="9">
        <v>0</v>
      </c>
      <c r="L18" s="9">
        <v>0</v>
      </c>
      <c r="M18" s="7">
        <v>218</v>
      </c>
      <c r="N18" s="7">
        <v>10</v>
      </c>
      <c r="O18" s="7">
        <v>0</v>
      </c>
      <c r="P18" s="943" t="s">
        <v>478</v>
      </c>
      <c r="Q18" s="822" t="s">
        <v>488</v>
      </c>
      <c r="R18" s="403">
        <f t="shared" si="3"/>
        <v>317</v>
      </c>
      <c r="S18" s="7">
        <v>7</v>
      </c>
      <c r="T18" s="7">
        <v>8</v>
      </c>
      <c r="U18" s="7">
        <v>9</v>
      </c>
      <c r="V18" s="9">
        <v>11</v>
      </c>
      <c r="W18" s="9">
        <v>7</v>
      </c>
      <c r="X18" s="9">
        <v>45</v>
      </c>
      <c r="Y18" s="7">
        <v>5</v>
      </c>
      <c r="Z18" s="7">
        <v>0</v>
      </c>
      <c r="AA18" s="7">
        <v>0</v>
      </c>
      <c r="AB18" s="7">
        <v>225</v>
      </c>
      <c r="AC18" s="7">
        <v>0</v>
      </c>
      <c r="AD18" s="9">
        <v>0</v>
      </c>
    </row>
    <row r="19" spans="1:30" ht="20.25" customHeight="1">
      <c r="A19" s="943" t="s">
        <v>1509</v>
      </c>
      <c r="B19" s="822" t="s">
        <v>489</v>
      </c>
      <c r="C19" s="403">
        <f t="shared" si="2"/>
        <v>267</v>
      </c>
      <c r="D19" s="9">
        <v>3</v>
      </c>
      <c r="E19" s="9">
        <v>11</v>
      </c>
      <c r="F19" s="9">
        <v>4</v>
      </c>
      <c r="G19" s="9">
        <v>4</v>
      </c>
      <c r="H19" s="9">
        <v>7</v>
      </c>
      <c r="I19" s="9">
        <v>72</v>
      </c>
      <c r="J19" s="9">
        <v>0</v>
      </c>
      <c r="K19" s="9">
        <v>0</v>
      </c>
      <c r="L19" s="9">
        <v>0</v>
      </c>
      <c r="M19" s="7">
        <v>163</v>
      </c>
      <c r="N19" s="7">
        <v>3</v>
      </c>
      <c r="O19" s="7">
        <v>0</v>
      </c>
      <c r="P19" s="943" t="s">
        <v>479</v>
      </c>
      <c r="Q19" s="822" t="s">
        <v>488</v>
      </c>
      <c r="R19" s="403">
        <f t="shared" si="3"/>
        <v>264</v>
      </c>
      <c r="S19" s="7">
        <v>10</v>
      </c>
      <c r="T19" s="7">
        <v>3</v>
      </c>
      <c r="U19" s="7">
        <v>10</v>
      </c>
      <c r="V19" s="9">
        <v>9</v>
      </c>
      <c r="W19" s="9">
        <v>7</v>
      </c>
      <c r="X19" s="9">
        <v>73</v>
      </c>
      <c r="Y19" s="7">
        <v>4</v>
      </c>
      <c r="Z19" s="7">
        <v>0</v>
      </c>
      <c r="AA19" s="7">
        <v>0</v>
      </c>
      <c r="AB19" s="7">
        <v>148</v>
      </c>
      <c r="AC19" s="7">
        <v>0</v>
      </c>
      <c r="AD19" s="9">
        <v>0</v>
      </c>
    </row>
    <row r="20" spans="1:30" ht="20.25" customHeight="1">
      <c r="A20" s="943" t="s">
        <v>1510</v>
      </c>
      <c r="B20" s="822" t="s">
        <v>489</v>
      </c>
      <c r="C20" s="403">
        <f t="shared" si="2"/>
        <v>283</v>
      </c>
      <c r="D20" s="9">
        <v>6</v>
      </c>
      <c r="E20" s="9">
        <v>6</v>
      </c>
      <c r="F20" s="9">
        <v>6</v>
      </c>
      <c r="G20" s="9">
        <v>2</v>
      </c>
      <c r="H20" s="9">
        <v>11</v>
      </c>
      <c r="I20" s="9">
        <v>64</v>
      </c>
      <c r="J20" s="9">
        <v>2</v>
      </c>
      <c r="K20" s="9">
        <v>0</v>
      </c>
      <c r="L20" s="9">
        <v>0</v>
      </c>
      <c r="M20" s="7">
        <v>183</v>
      </c>
      <c r="N20" s="7">
        <v>3</v>
      </c>
      <c r="O20" s="7">
        <v>0</v>
      </c>
      <c r="P20" s="943" t="s">
        <v>480</v>
      </c>
      <c r="Q20" s="822" t="s">
        <v>488</v>
      </c>
      <c r="R20" s="403">
        <f t="shared" si="3"/>
        <v>211</v>
      </c>
      <c r="S20" s="7">
        <v>5</v>
      </c>
      <c r="T20" s="7">
        <v>7</v>
      </c>
      <c r="U20" s="7">
        <v>3</v>
      </c>
      <c r="V20" s="9">
        <v>1</v>
      </c>
      <c r="W20" s="9">
        <v>3</v>
      </c>
      <c r="X20" s="9">
        <v>42</v>
      </c>
      <c r="Y20" s="7">
        <v>3</v>
      </c>
      <c r="Z20" s="7">
        <v>0</v>
      </c>
      <c r="AA20" s="7">
        <v>0</v>
      </c>
      <c r="AB20" s="7">
        <v>146</v>
      </c>
      <c r="AC20" s="7">
        <v>1</v>
      </c>
      <c r="AD20" s="9">
        <v>0</v>
      </c>
    </row>
    <row r="21" spans="1:30" ht="20.25" customHeight="1">
      <c r="A21" s="943" t="s">
        <v>1511</v>
      </c>
      <c r="B21" s="822" t="s">
        <v>489</v>
      </c>
      <c r="C21" s="403">
        <f t="shared" si="2"/>
        <v>294</v>
      </c>
      <c r="D21" s="9">
        <v>2</v>
      </c>
      <c r="E21" s="9">
        <v>10</v>
      </c>
      <c r="F21" s="9">
        <v>3</v>
      </c>
      <c r="G21" s="9">
        <v>1</v>
      </c>
      <c r="H21" s="9">
        <v>4</v>
      </c>
      <c r="I21" s="9">
        <v>46</v>
      </c>
      <c r="J21" s="9">
        <v>1</v>
      </c>
      <c r="K21" s="9">
        <v>0</v>
      </c>
      <c r="L21" s="9">
        <v>0</v>
      </c>
      <c r="M21" s="7">
        <v>220</v>
      </c>
      <c r="N21" s="7">
        <v>7</v>
      </c>
      <c r="O21" s="7">
        <v>0</v>
      </c>
      <c r="P21" s="943" t="s">
        <v>481</v>
      </c>
      <c r="Q21" s="822" t="s">
        <v>488</v>
      </c>
      <c r="R21" s="403">
        <f t="shared" si="3"/>
        <v>227</v>
      </c>
      <c r="S21" s="7">
        <v>10</v>
      </c>
      <c r="T21" s="7">
        <v>11</v>
      </c>
      <c r="U21" s="7">
        <v>5</v>
      </c>
      <c r="V21" s="9">
        <v>2</v>
      </c>
      <c r="W21" s="9">
        <v>3</v>
      </c>
      <c r="X21" s="9">
        <v>35</v>
      </c>
      <c r="Y21" s="7">
        <v>5</v>
      </c>
      <c r="Z21" s="7">
        <v>0</v>
      </c>
      <c r="AA21" s="7">
        <v>0</v>
      </c>
      <c r="AB21" s="7">
        <v>156</v>
      </c>
      <c r="AC21" s="7">
        <v>0</v>
      </c>
      <c r="AD21" s="9">
        <v>0</v>
      </c>
    </row>
    <row r="22" spans="1:30" ht="20.25" customHeight="1">
      <c r="A22" s="943" t="s">
        <v>1512</v>
      </c>
      <c r="B22" s="822" t="s">
        <v>489</v>
      </c>
      <c r="C22" s="403">
        <f t="shared" si="2"/>
        <v>106</v>
      </c>
      <c r="D22" s="9">
        <v>1</v>
      </c>
      <c r="E22" s="9">
        <v>2</v>
      </c>
      <c r="F22" s="9">
        <v>0</v>
      </c>
      <c r="G22" s="9">
        <v>1</v>
      </c>
      <c r="H22" s="9">
        <v>3</v>
      </c>
      <c r="I22" s="9">
        <v>13</v>
      </c>
      <c r="J22" s="9">
        <v>1</v>
      </c>
      <c r="K22" s="9">
        <v>0</v>
      </c>
      <c r="L22" s="9">
        <v>0</v>
      </c>
      <c r="M22" s="7">
        <v>83</v>
      </c>
      <c r="N22" s="7">
        <v>2</v>
      </c>
      <c r="O22" s="7">
        <v>0</v>
      </c>
      <c r="P22" s="943" t="s">
        <v>482</v>
      </c>
      <c r="Q22" s="822" t="s">
        <v>488</v>
      </c>
      <c r="R22" s="403">
        <f t="shared" si="3"/>
        <v>116</v>
      </c>
      <c r="S22" s="7">
        <v>4</v>
      </c>
      <c r="T22" s="7">
        <v>4</v>
      </c>
      <c r="U22" s="7">
        <v>3</v>
      </c>
      <c r="V22" s="9">
        <v>4</v>
      </c>
      <c r="W22" s="9">
        <v>0</v>
      </c>
      <c r="X22" s="9">
        <v>22</v>
      </c>
      <c r="Y22" s="7">
        <v>1</v>
      </c>
      <c r="Z22" s="7">
        <v>0</v>
      </c>
      <c r="AA22" s="7">
        <v>0</v>
      </c>
      <c r="AB22" s="7">
        <v>78</v>
      </c>
      <c r="AC22" s="7">
        <v>0</v>
      </c>
      <c r="AD22" s="9">
        <v>0</v>
      </c>
    </row>
    <row r="23" spans="1:30" ht="20.25" customHeight="1">
      <c r="A23" s="943" t="s">
        <v>1513</v>
      </c>
      <c r="B23" s="822" t="s">
        <v>489</v>
      </c>
      <c r="C23" s="403">
        <f t="shared" si="2"/>
        <v>253</v>
      </c>
      <c r="D23" s="9">
        <v>6</v>
      </c>
      <c r="E23" s="9">
        <v>14</v>
      </c>
      <c r="F23" s="9">
        <v>4</v>
      </c>
      <c r="G23" s="9">
        <v>1</v>
      </c>
      <c r="H23" s="9">
        <v>11</v>
      </c>
      <c r="I23" s="9">
        <v>60</v>
      </c>
      <c r="J23" s="9">
        <v>0</v>
      </c>
      <c r="K23" s="9">
        <v>0</v>
      </c>
      <c r="L23" s="9">
        <v>0</v>
      </c>
      <c r="M23" s="7">
        <v>148</v>
      </c>
      <c r="N23" s="7">
        <v>9</v>
      </c>
      <c r="O23" s="7">
        <v>0</v>
      </c>
      <c r="P23" s="943" t="s">
        <v>483</v>
      </c>
      <c r="Q23" s="822" t="s">
        <v>488</v>
      </c>
      <c r="R23" s="403">
        <f t="shared" si="3"/>
        <v>200</v>
      </c>
      <c r="S23" s="7">
        <v>13</v>
      </c>
      <c r="T23" s="7">
        <v>5</v>
      </c>
      <c r="U23" s="7">
        <v>4</v>
      </c>
      <c r="V23" s="9">
        <v>4</v>
      </c>
      <c r="W23" s="9">
        <v>4</v>
      </c>
      <c r="X23" s="9">
        <v>44</v>
      </c>
      <c r="Y23" s="7">
        <v>1</v>
      </c>
      <c r="Z23" s="7">
        <v>0</v>
      </c>
      <c r="AA23" s="7">
        <v>0</v>
      </c>
      <c r="AB23" s="7">
        <v>124</v>
      </c>
      <c r="AC23" s="7">
        <v>0</v>
      </c>
      <c r="AD23" s="9">
        <v>1</v>
      </c>
    </row>
    <row r="24" spans="1:30" ht="20.25" customHeight="1">
      <c r="A24" s="943" t="s">
        <v>1514</v>
      </c>
      <c r="B24" s="822" t="s">
        <v>489</v>
      </c>
      <c r="C24" s="403">
        <f t="shared" si="2"/>
        <v>472</v>
      </c>
      <c r="D24" s="9">
        <v>9</v>
      </c>
      <c r="E24" s="9">
        <v>8</v>
      </c>
      <c r="F24" s="9">
        <v>6</v>
      </c>
      <c r="G24" s="9">
        <v>6</v>
      </c>
      <c r="H24" s="9">
        <v>13</v>
      </c>
      <c r="I24" s="9">
        <v>103</v>
      </c>
      <c r="J24" s="9">
        <v>0</v>
      </c>
      <c r="K24" s="9">
        <v>0</v>
      </c>
      <c r="L24" s="9">
        <v>0</v>
      </c>
      <c r="M24" s="7">
        <v>320</v>
      </c>
      <c r="N24" s="7">
        <v>7</v>
      </c>
      <c r="O24" s="7">
        <v>0</v>
      </c>
      <c r="P24" s="943" t="s">
        <v>484</v>
      </c>
      <c r="Q24" s="822" t="s">
        <v>488</v>
      </c>
      <c r="R24" s="403">
        <f t="shared" si="3"/>
        <v>456</v>
      </c>
      <c r="S24" s="7">
        <v>13</v>
      </c>
      <c r="T24" s="7">
        <v>17</v>
      </c>
      <c r="U24" s="7">
        <v>7</v>
      </c>
      <c r="V24" s="9">
        <v>8</v>
      </c>
      <c r="W24" s="9">
        <v>1</v>
      </c>
      <c r="X24" s="9">
        <v>89</v>
      </c>
      <c r="Y24" s="7">
        <v>6</v>
      </c>
      <c r="Z24" s="7">
        <v>0</v>
      </c>
      <c r="AA24" s="7">
        <v>0</v>
      </c>
      <c r="AB24" s="7">
        <v>315</v>
      </c>
      <c r="AC24" s="7">
        <v>0</v>
      </c>
      <c r="AD24" s="9">
        <v>0</v>
      </c>
    </row>
    <row r="25" spans="1:30" ht="20.25" customHeight="1">
      <c r="A25" s="943" t="s">
        <v>1515</v>
      </c>
      <c r="B25" s="822" t="s">
        <v>489</v>
      </c>
      <c r="C25" s="403">
        <f t="shared" si="2"/>
        <v>187</v>
      </c>
      <c r="D25" s="9">
        <v>3</v>
      </c>
      <c r="E25" s="9">
        <v>1</v>
      </c>
      <c r="F25" s="9">
        <v>0</v>
      </c>
      <c r="G25" s="9">
        <v>1</v>
      </c>
      <c r="H25" s="9">
        <v>4</v>
      </c>
      <c r="I25" s="9">
        <v>51</v>
      </c>
      <c r="J25" s="9">
        <v>0</v>
      </c>
      <c r="K25" s="9">
        <v>0</v>
      </c>
      <c r="L25" s="9">
        <v>0</v>
      </c>
      <c r="M25" s="7">
        <v>121</v>
      </c>
      <c r="N25" s="7">
        <v>5</v>
      </c>
      <c r="O25" s="7">
        <v>1</v>
      </c>
      <c r="P25" s="943" t="s">
        <v>485</v>
      </c>
      <c r="Q25" s="822" t="s">
        <v>488</v>
      </c>
      <c r="R25" s="403">
        <f t="shared" si="3"/>
        <v>188</v>
      </c>
      <c r="S25" s="7">
        <v>10</v>
      </c>
      <c r="T25" s="7">
        <v>3</v>
      </c>
      <c r="U25" s="7">
        <v>3</v>
      </c>
      <c r="V25" s="9">
        <v>3</v>
      </c>
      <c r="W25" s="9">
        <v>4</v>
      </c>
      <c r="X25" s="9">
        <v>53</v>
      </c>
      <c r="Y25" s="7">
        <v>2</v>
      </c>
      <c r="Z25" s="7">
        <v>0</v>
      </c>
      <c r="AA25" s="7">
        <v>0</v>
      </c>
      <c r="AB25" s="7">
        <v>110</v>
      </c>
      <c r="AC25" s="7">
        <v>0</v>
      </c>
      <c r="AD25" s="9">
        <v>0</v>
      </c>
    </row>
    <row r="26" spans="1:30" ht="20.25" customHeight="1">
      <c r="A26" s="943" t="s">
        <v>1516</v>
      </c>
      <c r="B26" s="822" t="s">
        <v>489</v>
      </c>
      <c r="C26" s="403">
        <f t="shared" si="2"/>
        <v>216</v>
      </c>
      <c r="D26" s="9">
        <v>4</v>
      </c>
      <c r="E26" s="9">
        <v>3</v>
      </c>
      <c r="F26" s="1010">
        <v>1</v>
      </c>
      <c r="G26" s="1010">
        <v>4</v>
      </c>
      <c r="H26" s="9">
        <v>4</v>
      </c>
      <c r="I26" s="9">
        <v>30</v>
      </c>
      <c r="J26" s="9">
        <v>0</v>
      </c>
      <c r="K26" s="9">
        <v>0</v>
      </c>
      <c r="L26" s="9">
        <v>0</v>
      </c>
      <c r="M26" s="1010">
        <v>165</v>
      </c>
      <c r="N26" s="1010">
        <v>5</v>
      </c>
      <c r="O26" s="1010">
        <v>0</v>
      </c>
      <c r="P26" s="943" t="s">
        <v>486</v>
      </c>
      <c r="Q26" s="822" t="s">
        <v>488</v>
      </c>
      <c r="R26" s="403">
        <f t="shared" si="3"/>
        <v>173</v>
      </c>
      <c r="S26" s="9">
        <v>9</v>
      </c>
      <c r="T26" s="9">
        <v>8</v>
      </c>
      <c r="U26" s="1010">
        <v>0</v>
      </c>
      <c r="V26" s="9">
        <v>5</v>
      </c>
      <c r="W26" s="9">
        <v>2</v>
      </c>
      <c r="X26" s="1010">
        <v>29</v>
      </c>
      <c r="Y26" s="1010">
        <v>1</v>
      </c>
      <c r="Z26" s="1010">
        <v>0</v>
      </c>
      <c r="AA26" s="1010">
        <v>0</v>
      </c>
      <c r="AB26" s="1010">
        <v>119</v>
      </c>
      <c r="AC26" s="1010">
        <v>0</v>
      </c>
      <c r="AD26" s="1010">
        <v>0</v>
      </c>
    </row>
    <row r="27" spans="1:24" ht="30" customHeight="1">
      <c r="A27" s="404" t="s">
        <v>1501</v>
      </c>
      <c r="B27" s="404"/>
      <c r="C27" s="404"/>
      <c r="D27" s="404"/>
      <c r="E27" s="404"/>
      <c r="H27" s="404" t="s">
        <v>545</v>
      </c>
      <c r="I27" s="404"/>
      <c r="J27" s="152"/>
      <c r="K27" s="404"/>
      <c r="L27" s="404"/>
      <c r="P27" s="404" t="s">
        <v>1501</v>
      </c>
      <c r="Q27" s="405"/>
      <c r="R27" s="152"/>
      <c r="S27" s="406"/>
      <c r="T27" s="406"/>
      <c r="V27" s="404" t="s">
        <v>546</v>
      </c>
      <c r="W27" s="404"/>
      <c r="X27" s="9"/>
    </row>
  </sheetData>
  <sheetProtection/>
  <mergeCells count="23">
    <mergeCell ref="AD6:AD7"/>
    <mergeCell ref="T6:Z6"/>
    <mergeCell ref="AA6:AA7"/>
    <mergeCell ref="A2:F2"/>
    <mergeCell ref="P2:U2"/>
    <mergeCell ref="P5:Q8"/>
    <mergeCell ref="R5:V5"/>
    <mergeCell ref="S7:S8"/>
    <mergeCell ref="V2:AD2"/>
    <mergeCell ref="C7:C8"/>
    <mergeCell ref="AB6:AB7"/>
    <mergeCell ref="AC6:AC7"/>
    <mergeCell ref="A5:B8"/>
    <mergeCell ref="C5:G5"/>
    <mergeCell ref="H5:O5"/>
    <mergeCell ref="E6:K6"/>
    <mergeCell ref="L6:L7"/>
    <mergeCell ref="G2:O2"/>
    <mergeCell ref="D7:D8"/>
    <mergeCell ref="M6:M7"/>
    <mergeCell ref="N6:N7"/>
    <mergeCell ref="R7:R8"/>
    <mergeCell ref="O6:O7"/>
  </mergeCells>
  <printOptions horizontalCentered="1"/>
  <pageMargins left="0.35433070866141736" right="0.35433070866141736" top="0.984251968503937" bottom="0.6692913385826772" header="0.5118110236220472" footer="0.5118110236220472"/>
  <pageSetup firstPageNumber="40" useFirstPageNumber="1" horizontalDpi="600" verticalDpi="600" orientation="portrait" paperSize="13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I43"/>
  <sheetViews>
    <sheetView showGridLines="0" view="pageBreakPreview" zoomScaleSheetLayoutView="100" zoomScalePageLayoutView="0" workbookViewId="0" topLeftCell="A1">
      <selection activeCell="H6" sqref="H6:H9"/>
    </sheetView>
  </sheetViews>
  <sheetFormatPr defaultColWidth="10.796875" defaultRowHeight="15" customHeight="1"/>
  <cols>
    <col min="1" max="1" width="13.296875" style="407" customWidth="1"/>
    <col min="2" max="3" width="8" style="407" customWidth="1"/>
    <col min="4" max="6" width="7.3984375" style="407" customWidth="1"/>
    <col min="7" max="7" width="8.296875" style="407" customWidth="1"/>
    <col min="8" max="8" width="8" style="407" customWidth="1"/>
    <col min="9" max="9" width="6.3984375" style="407" customWidth="1"/>
    <col min="10" max="10" width="6.296875" style="407" customWidth="1"/>
    <col min="11" max="11" width="8.19921875" style="407" customWidth="1"/>
    <col min="12" max="15" width="7.796875" style="407" customWidth="1"/>
    <col min="16" max="16" width="6.796875" style="407" customWidth="1"/>
    <col min="17" max="17" width="5.796875" style="407" customWidth="1"/>
    <col min="18" max="18" width="6.796875" style="407" customWidth="1"/>
    <col min="19" max="19" width="5.796875" style="407" customWidth="1"/>
    <col min="20" max="21" width="3.796875" style="407" customWidth="1"/>
    <col min="22" max="23" width="6.796875" style="407" customWidth="1"/>
    <col min="24" max="25" width="3.796875" style="407" customWidth="1"/>
    <col min="26" max="27" width="8.796875" style="407" customWidth="1"/>
    <col min="28" max="28" width="16.796875" style="407" customWidth="1"/>
    <col min="29" max="30" width="12.796875" style="407" customWidth="1"/>
    <col min="31" max="31" width="14.796875" style="407" customWidth="1"/>
    <col min="32" max="33" width="12.796875" style="407" customWidth="1"/>
    <col min="34" max="34" width="18.796875" style="407" customWidth="1"/>
    <col min="35" max="37" width="15.796875" style="407" customWidth="1"/>
    <col min="38" max="39" width="14.796875" style="407" customWidth="1"/>
    <col min="40" max="16384" width="10.796875" style="407" customWidth="1"/>
  </cols>
  <sheetData>
    <row r="1" ht="15" customHeight="1"/>
    <row r="2" spans="1:27" ht="18.75" customHeight="1">
      <c r="A2" s="1352" t="s">
        <v>710</v>
      </c>
      <c r="B2" s="1352"/>
      <c r="C2" s="1352"/>
      <c r="D2" s="1352"/>
      <c r="E2" s="1352"/>
      <c r="F2" s="1352"/>
      <c r="G2" s="1352"/>
      <c r="H2" s="1353" t="s">
        <v>847</v>
      </c>
      <c r="I2" s="1353"/>
      <c r="J2" s="1353"/>
      <c r="K2" s="1353"/>
      <c r="L2" s="1353"/>
      <c r="M2" s="1353"/>
      <c r="N2" s="1353"/>
      <c r="O2" s="1353"/>
      <c r="AA2" s="408"/>
    </row>
    <row r="3" spans="1:27" ht="15" customHeight="1">
      <c r="A3" s="409"/>
      <c r="B3" s="410"/>
      <c r="C3" s="410"/>
      <c r="D3" s="410"/>
      <c r="E3" s="411"/>
      <c r="F3" s="412"/>
      <c r="G3" s="412"/>
      <c r="H3" s="413"/>
      <c r="I3" s="414"/>
      <c r="J3" s="415"/>
      <c r="K3" s="415"/>
      <c r="L3" s="415"/>
      <c r="M3" s="415"/>
      <c r="N3" s="415"/>
      <c r="O3" s="415"/>
      <c r="AA3" s="408"/>
    </row>
    <row r="4" spans="1:15" ht="15.75" customHeight="1">
      <c r="A4" s="139" t="s">
        <v>1496</v>
      </c>
      <c r="B4" s="408"/>
      <c r="C4" s="408"/>
      <c r="D4" s="408"/>
      <c r="E4" s="408"/>
      <c r="F4" s="408"/>
      <c r="G4" s="408"/>
      <c r="H4" s="416"/>
      <c r="I4" s="408"/>
      <c r="J4" s="408"/>
      <c r="K4" s="408"/>
      <c r="L4" s="408"/>
      <c r="M4" s="297"/>
      <c r="N4" s="1331" t="s">
        <v>1028</v>
      </c>
      <c r="O4" s="1332"/>
    </row>
    <row r="5" spans="1:26" ht="25.5" customHeight="1">
      <c r="A5" s="417" t="s">
        <v>27</v>
      </c>
      <c r="B5" s="1333" t="s">
        <v>179</v>
      </c>
      <c r="C5" s="1334"/>
      <c r="D5" s="1349" t="s">
        <v>28</v>
      </c>
      <c r="E5" s="1350"/>
      <c r="F5" s="1351"/>
      <c r="G5" s="1841"/>
      <c r="H5" s="1349" t="s">
        <v>29</v>
      </c>
      <c r="I5" s="1350"/>
      <c r="J5" s="1351"/>
      <c r="K5" s="418"/>
      <c r="L5" s="1341" t="s">
        <v>30</v>
      </c>
      <c r="M5" s="1342"/>
      <c r="N5" s="1345" t="s">
        <v>31</v>
      </c>
      <c r="O5" s="1346"/>
      <c r="Z5" s="408"/>
    </row>
    <row r="6" spans="1:26" ht="18" customHeight="1">
      <c r="A6" s="419"/>
      <c r="B6" s="1335"/>
      <c r="C6" s="1336"/>
      <c r="D6" s="420"/>
      <c r="E6" s="420"/>
      <c r="F6" s="421"/>
      <c r="G6" s="1842" t="s">
        <v>32</v>
      </c>
      <c r="H6" s="1841"/>
      <c r="I6" s="420"/>
      <c r="J6" s="420"/>
      <c r="K6" s="422" t="s">
        <v>33</v>
      </c>
      <c r="L6" s="1343"/>
      <c r="M6" s="1344"/>
      <c r="N6" s="1347"/>
      <c r="O6" s="1348"/>
      <c r="Z6" s="408"/>
    </row>
    <row r="7" spans="1:26" ht="18.75" customHeight="1">
      <c r="A7" s="419"/>
      <c r="B7" s="1337"/>
      <c r="C7" s="1338"/>
      <c r="D7" s="423" t="s">
        <v>1229</v>
      </c>
      <c r="E7" s="423" t="s">
        <v>1395</v>
      </c>
      <c r="F7" s="423" t="s">
        <v>1396</v>
      </c>
      <c r="G7" s="1843" t="s">
        <v>34</v>
      </c>
      <c r="H7" s="1845" t="s">
        <v>35</v>
      </c>
      <c r="I7" s="423" t="s">
        <v>1395</v>
      </c>
      <c r="J7" s="423" t="s">
        <v>1396</v>
      </c>
      <c r="K7" s="424" t="s">
        <v>34</v>
      </c>
      <c r="L7" s="423" t="s">
        <v>36</v>
      </c>
      <c r="M7" s="425" t="s">
        <v>37</v>
      </c>
      <c r="N7" s="423" t="s">
        <v>36</v>
      </c>
      <c r="O7" s="423" t="s">
        <v>38</v>
      </c>
      <c r="Z7" s="408"/>
    </row>
    <row r="8" spans="1:26" ht="21" customHeight="1">
      <c r="A8" s="160" t="s">
        <v>39</v>
      </c>
      <c r="B8" s="1339" t="s">
        <v>40</v>
      </c>
      <c r="C8" s="1339" t="s">
        <v>41</v>
      </c>
      <c r="D8" s="426"/>
      <c r="E8" s="426"/>
      <c r="F8" s="420"/>
      <c r="G8" s="1329" t="s">
        <v>42</v>
      </c>
      <c r="H8" s="426"/>
      <c r="I8" s="426"/>
      <c r="J8" s="426"/>
      <c r="K8" s="1329" t="s">
        <v>43</v>
      </c>
      <c r="L8" s="423" t="s">
        <v>44</v>
      </c>
      <c r="M8" s="424" t="s">
        <v>34</v>
      </c>
      <c r="N8" s="423" t="s">
        <v>45</v>
      </c>
      <c r="O8" s="424" t="s">
        <v>34</v>
      </c>
      <c r="Z8" s="408"/>
    </row>
    <row r="9" spans="1:26" ht="21" customHeight="1">
      <c r="A9" s="427"/>
      <c r="B9" s="1340"/>
      <c r="C9" s="1340"/>
      <c r="D9" s="153" t="s">
        <v>876</v>
      </c>
      <c r="E9" s="153" t="s">
        <v>880</v>
      </c>
      <c r="F9" s="153" t="s">
        <v>881</v>
      </c>
      <c r="G9" s="1844"/>
      <c r="H9" s="154" t="s">
        <v>876</v>
      </c>
      <c r="I9" s="154" t="s">
        <v>880</v>
      </c>
      <c r="J9" s="155" t="s">
        <v>46</v>
      </c>
      <c r="K9" s="1330"/>
      <c r="L9" s="156" t="s">
        <v>47</v>
      </c>
      <c r="M9" s="157" t="s">
        <v>48</v>
      </c>
      <c r="N9" s="158" t="s">
        <v>47</v>
      </c>
      <c r="O9" s="159" t="s">
        <v>48</v>
      </c>
      <c r="Z9" s="408"/>
    </row>
    <row r="10" spans="1:26" ht="3" customHeight="1">
      <c r="A10" s="428"/>
      <c r="B10" s="429"/>
      <c r="C10" s="429"/>
      <c r="D10" s="24"/>
      <c r="E10" s="25"/>
      <c r="F10" s="25"/>
      <c r="G10" s="24"/>
      <c r="H10" s="430"/>
      <c r="I10" s="430"/>
      <c r="J10" s="430"/>
      <c r="K10" s="177"/>
      <c r="L10" s="431"/>
      <c r="M10" s="432"/>
      <c r="N10" s="431"/>
      <c r="O10" s="432"/>
      <c r="Z10" s="408"/>
    </row>
    <row r="11" spans="1:27" ht="17.25" customHeight="1">
      <c r="A11" s="433" t="s">
        <v>49</v>
      </c>
      <c r="B11" s="403">
        <v>2975</v>
      </c>
      <c r="C11" s="403">
        <v>2975</v>
      </c>
      <c r="D11" s="403">
        <v>918</v>
      </c>
      <c r="E11" s="403">
        <v>473</v>
      </c>
      <c r="F11" s="403">
        <v>445</v>
      </c>
      <c r="G11" s="434">
        <v>10.95</v>
      </c>
      <c r="H11" s="403">
        <v>394</v>
      </c>
      <c r="I11" s="403">
        <v>263</v>
      </c>
      <c r="J11" s="403">
        <v>131</v>
      </c>
      <c r="K11" s="434">
        <v>4.7</v>
      </c>
      <c r="L11" s="403">
        <v>592</v>
      </c>
      <c r="M11" s="434">
        <v>7.07</v>
      </c>
      <c r="N11" s="403">
        <v>257</v>
      </c>
      <c r="O11" s="434">
        <v>3.07</v>
      </c>
      <c r="Z11" s="408"/>
      <c r="AA11" s="408"/>
    </row>
    <row r="12" spans="1:27" ht="17.25" customHeight="1">
      <c r="A12" s="433" t="s">
        <v>50</v>
      </c>
      <c r="B12" s="403">
        <v>2860</v>
      </c>
      <c r="C12" s="403">
        <v>2841</v>
      </c>
      <c r="D12" s="403">
        <v>916</v>
      </c>
      <c r="E12" s="403">
        <v>477</v>
      </c>
      <c r="F12" s="403">
        <v>439</v>
      </c>
      <c r="G12" s="434">
        <v>10.81</v>
      </c>
      <c r="H12" s="403">
        <v>428</v>
      </c>
      <c r="I12" s="403">
        <v>264</v>
      </c>
      <c r="J12" s="403">
        <v>164</v>
      </c>
      <c r="K12" s="434">
        <v>5.05</v>
      </c>
      <c r="L12" s="403">
        <v>544</v>
      </c>
      <c r="M12" s="434">
        <v>6.42</v>
      </c>
      <c r="N12" s="403">
        <v>218</v>
      </c>
      <c r="O12" s="434">
        <v>2.57</v>
      </c>
      <c r="Z12" s="408"/>
      <c r="AA12" s="408"/>
    </row>
    <row r="13" spans="1:27" ht="17.25" customHeight="1">
      <c r="A13" s="433" t="s">
        <v>51</v>
      </c>
      <c r="B13" s="403">
        <v>3162</v>
      </c>
      <c r="C13" s="403">
        <v>3162</v>
      </c>
      <c r="D13" s="403">
        <v>832</v>
      </c>
      <c r="E13" s="403">
        <v>436</v>
      </c>
      <c r="F13" s="403">
        <v>396</v>
      </c>
      <c r="G13" s="434">
        <v>9.74</v>
      </c>
      <c r="H13" s="403">
        <v>404</v>
      </c>
      <c r="I13" s="403">
        <v>269</v>
      </c>
      <c r="J13" s="403">
        <v>135</v>
      </c>
      <c r="K13" s="434">
        <v>4.73</v>
      </c>
      <c r="L13" s="403">
        <v>510</v>
      </c>
      <c r="M13" s="434">
        <v>5.97</v>
      </c>
      <c r="N13" s="403">
        <v>231</v>
      </c>
      <c r="O13" s="434">
        <v>2.7</v>
      </c>
      <c r="Z13" s="408"/>
      <c r="AA13" s="408"/>
    </row>
    <row r="14" spans="1:27" ht="17.25" customHeight="1">
      <c r="A14" s="433" t="s">
        <v>52</v>
      </c>
      <c r="B14" s="403">
        <v>3536</v>
      </c>
      <c r="C14" s="403">
        <v>3536</v>
      </c>
      <c r="D14" s="403">
        <v>862</v>
      </c>
      <c r="E14" s="403">
        <v>432</v>
      </c>
      <c r="F14" s="403">
        <v>430</v>
      </c>
      <c r="G14" s="434">
        <v>9.98</v>
      </c>
      <c r="H14" s="403">
        <v>397</v>
      </c>
      <c r="I14" s="403">
        <v>277</v>
      </c>
      <c r="J14" s="403">
        <v>120</v>
      </c>
      <c r="K14" s="434">
        <v>4.6</v>
      </c>
      <c r="L14" s="403">
        <v>545</v>
      </c>
      <c r="M14" s="434">
        <v>6.24</v>
      </c>
      <c r="N14" s="403">
        <v>221</v>
      </c>
      <c r="O14" s="434">
        <v>2.56</v>
      </c>
      <c r="Z14" s="408"/>
      <c r="AA14" s="408"/>
    </row>
    <row r="15" spans="1:27" ht="17.25" customHeight="1">
      <c r="A15" s="433" t="s">
        <v>53</v>
      </c>
      <c r="B15" s="403">
        <v>2732</v>
      </c>
      <c r="C15" s="403">
        <v>2732</v>
      </c>
      <c r="D15" s="403">
        <v>928</v>
      </c>
      <c r="E15" s="403">
        <v>440</v>
      </c>
      <c r="F15" s="403">
        <v>488</v>
      </c>
      <c r="G15" s="434">
        <v>10.61</v>
      </c>
      <c r="H15" s="403">
        <v>406</v>
      </c>
      <c r="I15" s="403">
        <v>262</v>
      </c>
      <c r="J15" s="403">
        <v>144</v>
      </c>
      <c r="K15" s="434">
        <v>4.64</v>
      </c>
      <c r="L15" s="403">
        <v>528</v>
      </c>
      <c r="M15" s="434">
        <v>6.04</v>
      </c>
      <c r="N15" s="403">
        <v>190</v>
      </c>
      <c r="O15" s="434">
        <v>2.17</v>
      </c>
      <c r="Z15" s="408"/>
      <c r="AA15" s="408"/>
    </row>
    <row r="16" spans="1:27" ht="17.25" customHeight="1">
      <c r="A16" s="433" t="s">
        <v>54</v>
      </c>
      <c r="B16" s="403">
        <v>2773</v>
      </c>
      <c r="C16" s="403">
        <v>2773</v>
      </c>
      <c r="D16" s="403">
        <v>827</v>
      </c>
      <c r="E16" s="403">
        <v>426</v>
      </c>
      <c r="F16" s="403">
        <v>401</v>
      </c>
      <c r="G16" s="434">
        <v>9.35</v>
      </c>
      <c r="H16" s="403">
        <v>370</v>
      </c>
      <c r="I16" s="403">
        <v>255</v>
      </c>
      <c r="J16" s="403">
        <v>115</v>
      </c>
      <c r="K16" s="434">
        <v>4.18</v>
      </c>
      <c r="L16" s="403">
        <v>604</v>
      </c>
      <c r="M16" s="434">
        <v>6.83</v>
      </c>
      <c r="N16" s="403">
        <v>221</v>
      </c>
      <c r="O16" s="434">
        <v>2.5</v>
      </c>
      <c r="Z16" s="408"/>
      <c r="AA16" s="408"/>
    </row>
    <row r="17" spans="1:15" s="408" customFormat="1" ht="17.25" customHeight="1">
      <c r="A17" s="433" t="s">
        <v>55</v>
      </c>
      <c r="B17" s="403">
        <v>2674</v>
      </c>
      <c r="C17" s="403">
        <v>2674</v>
      </c>
      <c r="D17" s="403">
        <v>687</v>
      </c>
      <c r="E17" s="403">
        <v>375</v>
      </c>
      <c r="F17" s="403">
        <v>312</v>
      </c>
      <c r="G17" s="434">
        <v>9.48</v>
      </c>
      <c r="H17" s="403">
        <v>454</v>
      </c>
      <c r="I17" s="403">
        <v>273</v>
      </c>
      <c r="J17" s="403">
        <v>181</v>
      </c>
      <c r="K17" s="434">
        <v>4.75</v>
      </c>
      <c r="L17" s="403">
        <v>538</v>
      </c>
      <c r="M17" s="434">
        <v>6.032641298924104</v>
      </c>
      <c r="N17" s="403">
        <v>251</v>
      </c>
      <c r="O17" s="434">
        <v>2.8144850669701675</v>
      </c>
    </row>
    <row r="18" spans="1:15" s="408" customFormat="1" ht="17.25" customHeight="1">
      <c r="A18" s="433" t="s">
        <v>56</v>
      </c>
      <c r="B18" s="403">
        <v>2674</v>
      </c>
      <c r="C18" s="403">
        <v>2674</v>
      </c>
      <c r="D18" s="403">
        <v>687</v>
      </c>
      <c r="E18" s="403">
        <v>375</v>
      </c>
      <c r="F18" s="403">
        <v>312</v>
      </c>
      <c r="G18" s="434">
        <v>7.66210880863688</v>
      </c>
      <c r="H18" s="403">
        <v>454</v>
      </c>
      <c r="I18" s="403">
        <v>273</v>
      </c>
      <c r="J18" s="403">
        <v>181</v>
      </c>
      <c r="K18" s="434">
        <v>5.063460551850282</v>
      </c>
      <c r="L18" s="403">
        <v>538</v>
      </c>
      <c r="M18" s="434">
        <v>6.000312283910686</v>
      </c>
      <c r="N18" s="403">
        <v>251</v>
      </c>
      <c r="O18" s="434">
        <v>2.799402199370971</v>
      </c>
    </row>
    <row r="19" spans="1:27" s="436" customFormat="1" ht="17.25" customHeight="1">
      <c r="A19" s="433" t="s">
        <v>182</v>
      </c>
      <c r="B19" s="403">
        <v>2579</v>
      </c>
      <c r="C19" s="403">
        <v>2579</v>
      </c>
      <c r="D19" s="403">
        <v>864</v>
      </c>
      <c r="E19" s="403">
        <v>451</v>
      </c>
      <c r="F19" s="403">
        <v>413</v>
      </c>
      <c r="G19" s="755">
        <v>9.58</v>
      </c>
      <c r="H19" s="403">
        <v>426</v>
      </c>
      <c r="I19" s="403">
        <v>279</v>
      </c>
      <c r="J19" s="403">
        <v>147</v>
      </c>
      <c r="K19" s="755">
        <f>SUM(H19/R19)*1000</f>
        <v>4.722419297623271</v>
      </c>
      <c r="L19" s="403">
        <v>692</v>
      </c>
      <c r="M19" s="755">
        <f>SUM(L19/R19)*1000</f>
        <v>7.671159985810571</v>
      </c>
      <c r="N19" s="403">
        <v>217</v>
      </c>
      <c r="O19" s="434">
        <f>SUM(N19/R19)*1000</f>
        <v>2.4055516140475346</v>
      </c>
      <c r="R19" s="436">
        <v>90208</v>
      </c>
      <c r="Z19" s="437"/>
      <c r="AA19" s="437"/>
    </row>
    <row r="20" spans="1:27" ht="17.25" customHeight="1">
      <c r="A20" s="433" t="s">
        <v>1573</v>
      </c>
      <c r="B20" s="403">
        <v>2552</v>
      </c>
      <c r="C20" s="403">
        <v>2552</v>
      </c>
      <c r="D20" s="403">
        <v>1044</v>
      </c>
      <c r="E20" s="403">
        <v>524</v>
      </c>
      <c r="F20" s="403">
        <v>520</v>
      </c>
      <c r="G20" s="755">
        <v>11.48</v>
      </c>
      <c r="H20" s="403">
        <v>492</v>
      </c>
      <c r="I20" s="403">
        <v>298</v>
      </c>
      <c r="J20" s="403">
        <v>194</v>
      </c>
      <c r="K20" s="755">
        <f>SUM(H20/R20)*1000</f>
        <v>5.407841369986481</v>
      </c>
      <c r="L20" s="403">
        <v>564</v>
      </c>
      <c r="M20" s="755">
        <f>SUM(L20/R20)*1000</f>
        <v>6.199232789984502</v>
      </c>
      <c r="N20" s="403">
        <v>221</v>
      </c>
      <c r="O20" s="434">
        <f>SUM(N20/R20)*1000</f>
        <v>2.429131997493927</v>
      </c>
      <c r="R20" s="407">
        <v>90979</v>
      </c>
      <c r="Z20" s="408"/>
      <c r="AA20" s="408"/>
    </row>
    <row r="21" spans="1:27" s="436" customFormat="1" ht="17.25" customHeight="1">
      <c r="A21" s="435" t="s">
        <v>1526</v>
      </c>
      <c r="B21" s="118">
        <f>SUM(B22:B36)</f>
        <v>2552</v>
      </c>
      <c r="C21" s="118">
        <f aca="true" t="shared" si="0" ref="C21:N21">SUM(C22:C36)</f>
        <v>2552</v>
      </c>
      <c r="D21" s="118">
        <f t="shared" si="0"/>
        <v>853</v>
      </c>
      <c r="E21" s="118">
        <f t="shared" si="0"/>
        <v>418</v>
      </c>
      <c r="F21" s="118">
        <f t="shared" si="0"/>
        <v>435</v>
      </c>
      <c r="G21" s="753">
        <f>SUM(D21/R21)*1000</f>
        <v>9.277890775405432</v>
      </c>
      <c r="H21" s="118">
        <f t="shared" si="0"/>
        <v>486</v>
      </c>
      <c r="I21" s="118">
        <f t="shared" si="0"/>
        <v>306</v>
      </c>
      <c r="J21" s="118">
        <f t="shared" si="0"/>
        <v>180</v>
      </c>
      <c r="K21" s="753">
        <f>SUM(H21/R21)*1000</f>
        <v>5.2861136188124735</v>
      </c>
      <c r="L21" s="118">
        <f t="shared" si="0"/>
        <v>641</v>
      </c>
      <c r="M21" s="753">
        <f>SUM(L21/R21)*1000</f>
        <v>6.972014052795876</v>
      </c>
      <c r="N21" s="118">
        <f t="shared" si="0"/>
        <v>204</v>
      </c>
      <c r="O21" s="119">
        <f>SUM(N21/R21)*1000</f>
        <v>2.218862506662026</v>
      </c>
      <c r="R21" s="436">
        <f>SUM(R22:R36)</f>
        <v>91939</v>
      </c>
      <c r="Z21" s="437"/>
      <c r="AA21" s="437"/>
    </row>
    <row r="22" spans="1:27" ht="17.25" customHeight="1">
      <c r="A22" s="738" t="s">
        <v>1284</v>
      </c>
      <c r="B22" s="403">
        <v>194</v>
      </c>
      <c r="C22" s="403">
        <v>200</v>
      </c>
      <c r="D22" s="403">
        <f aca="true" t="shared" si="1" ref="D22:D36">SUM(E22:F22)</f>
        <v>79</v>
      </c>
      <c r="E22" s="403">
        <v>39</v>
      </c>
      <c r="F22" s="403">
        <v>40</v>
      </c>
      <c r="G22" s="755">
        <f aca="true" t="shared" si="2" ref="G22:G36">SUM(D22/R22)*1000</f>
        <v>11.271222713653874</v>
      </c>
      <c r="H22" s="403">
        <f aca="true" t="shared" si="3" ref="H22:H36">SUM(I22:J22)</f>
        <v>30</v>
      </c>
      <c r="I22" s="403">
        <v>27</v>
      </c>
      <c r="J22" s="403">
        <v>3</v>
      </c>
      <c r="K22" s="755">
        <f aca="true" t="shared" si="4" ref="K22:K36">SUM(H22/R22)*1000</f>
        <v>4.28021115708375</v>
      </c>
      <c r="L22" s="403">
        <v>55</v>
      </c>
      <c r="M22" s="755">
        <f aca="true" t="shared" si="5" ref="M22:M36">SUM(L22/R22)*1000</f>
        <v>7.847053787986873</v>
      </c>
      <c r="N22" s="403">
        <v>17</v>
      </c>
      <c r="O22" s="434">
        <f aca="true" t="shared" si="6" ref="O22:O36">SUM(N22/R22)*1000</f>
        <v>2.4254529890141248</v>
      </c>
      <c r="R22" s="754">
        <v>7009</v>
      </c>
      <c r="Z22" s="408"/>
      <c r="AA22" s="408"/>
    </row>
    <row r="23" spans="1:27" ht="17.25" customHeight="1">
      <c r="A23" s="738" t="s">
        <v>1285</v>
      </c>
      <c r="B23" s="403">
        <v>98</v>
      </c>
      <c r="C23" s="403">
        <v>125</v>
      </c>
      <c r="D23" s="403">
        <f t="shared" si="1"/>
        <v>54</v>
      </c>
      <c r="E23" s="403">
        <v>29</v>
      </c>
      <c r="F23" s="403">
        <v>25</v>
      </c>
      <c r="G23" s="755">
        <f t="shared" si="2"/>
        <v>8.967120557954168</v>
      </c>
      <c r="H23" s="403">
        <f t="shared" si="3"/>
        <v>35</v>
      </c>
      <c r="I23" s="403">
        <v>23</v>
      </c>
      <c r="J23" s="403">
        <v>12</v>
      </c>
      <c r="K23" s="755">
        <f t="shared" si="4"/>
        <v>5.812022583859183</v>
      </c>
      <c r="L23" s="403">
        <v>51</v>
      </c>
      <c r="M23" s="755">
        <f t="shared" si="5"/>
        <v>8.46894719362338</v>
      </c>
      <c r="N23" s="403">
        <v>8</v>
      </c>
      <c r="O23" s="434">
        <f t="shared" si="6"/>
        <v>1.328462304882099</v>
      </c>
      <c r="R23" s="754">
        <v>6022</v>
      </c>
      <c r="Z23" s="408"/>
      <c r="AA23" s="408"/>
    </row>
    <row r="24" spans="1:27" ht="17.25" customHeight="1">
      <c r="A24" s="738" t="s">
        <v>1286</v>
      </c>
      <c r="B24" s="403">
        <v>335</v>
      </c>
      <c r="C24" s="403">
        <v>182</v>
      </c>
      <c r="D24" s="403">
        <f t="shared" si="1"/>
        <v>50</v>
      </c>
      <c r="E24" s="403">
        <v>31</v>
      </c>
      <c r="F24" s="403">
        <v>19</v>
      </c>
      <c r="G24" s="755">
        <f t="shared" si="2"/>
        <v>7.644091117566122</v>
      </c>
      <c r="H24" s="403">
        <f t="shared" si="3"/>
        <v>27</v>
      </c>
      <c r="I24" s="403">
        <v>18</v>
      </c>
      <c r="J24" s="403">
        <v>9</v>
      </c>
      <c r="K24" s="755">
        <f t="shared" si="4"/>
        <v>4.127809203485706</v>
      </c>
      <c r="L24" s="403">
        <v>55</v>
      </c>
      <c r="M24" s="755">
        <f t="shared" si="5"/>
        <v>8.408500229322733</v>
      </c>
      <c r="N24" s="403">
        <v>16</v>
      </c>
      <c r="O24" s="434">
        <f t="shared" si="6"/>
        <v>2.4461091576211587</v>
      </c>
      <c r="R24" s="754">
        <v>6541</v>
      </c>
      <c r="Z24" s="408"/>
      <c r="AA24" s="408"/>
    </row>
    <row r="25" spans="1:27" ht="17.25" customHeight="1">
      <c r="A25" s="738" t="s">
        <v>1287</v>
      </c>
      <c r="B25" s="403">
        <v>132</v>
      </c>
      <c r="C25" s="403">
        <v>111</v>
      </c>
      <c r="D25" s="403">
        <f t="shared" si="1"/>
        <v>86</v>
      </c>
      <c r="E25" s="403">
        <v>36</v>
      </c>
      <c r="F25" s="403">
        <v>50</v>
      </c>
      <c r="G25" s="755">
        <f t="shared" si="2"/>
        <v>12.174405436013592</v>
      </c>
      <c r="H25" s="403">
        <f t="shared" si="3"/>
        <v>27</v>
      </c>
      <c r="I25" s="403">
        <v>19</v>
      </c>
      <c r="J25" s="403">
        <v>8</v>
      </c>
      <c r="K25" s="755">
        <f t="shared" si="4"/>
        <v>3.8221970554926386</v>
      </c>
      <c r="L25" s="403">
        <v>55</v>
      </c>
      <c r="M25" s="755">
        <f t="shared" si="5"/>
        <v>7.785956964892413</v>
      </c>
      <c r="N25" s="403">
        <v>13</v>
      </c>
      <c r="O25" s="434">
        <f t="shared" si="6"/>
        <v>1.840317100792752</v>
      </c>
      <c r="R25" s="754">
        <v>7064</v>
      </c>
      <c r="Z25" s="408"/>
      <c r="AA25" s="408"/>
    </row>
    <row r="26" spans="1:27" ht="17.25" customHeight="1">
      <c r="A26" s="738" t="s">
        <v>1288</v>
      </c>
      <c r="B26" s="403">
        <v>128</v>
      </c>
      <c r="C26" s="403">
        <v>173</v>
      </c>
      <c r="D26" s="403">
        <f t="shared" si="1"/>
        <v>49</v>
      </c>
      <c r="E26" s="403">
        <v>24</v>
      </c>
      <c r="F26" s="403">
        <v>25</v>
      </c>
      <c r="G26" s="755">
        <f t="shared" si="2"/>
        <v>9.312048650703154</v>
      </c>
      <c r="H26" s="403">
        <f t="shared" si="3"/>
        <v>30</v>
      </c>
      <c r="I26" s="403">
        <v>12</v>
      </c>
      <c r="J26" s="403">
        <v>18</v>
      </c>
      <c r="K26" s="755">
        <f t="shared" si="4"/>
        <v>5.701254275940707</v>
      </c>
      <c r="L26" s="403">
        <v>25</v>
      </c>
      <c r="M26" s="755">
        <f t="shared" si="5"/>
        <v>4.751045229950589</v>
      </c>
      <c r="N26" s="403">
        <v>6</v>
      </c>
      <c r="O26" s="434">
        <f t="shared" si="6"/>
        <v>1.1402508551881414</v>
      </c>
      <c r="R26" s="754">
        <v>5262</v>
      </c>
      <c r="Z26" s="408"/>
      <c r="AA26" s="408"/>
    </row>
    <row r="27" spans="1:27" ht="17.25" customHeight="1">
      <c r="A27" s="738" t="s">
        <v>1289</v>
      </c>
      <c r="B27" s="403">
        <v>145</v>
      </c>
      <c r="C27" s="403">
        <v>127</v>
      </c>
      <c r="D27" s="403">
        <f t="shared" si="1"/>
        <v>52</v>
      </c>
      <c r="E27" s="403">
        <v>27</v>
      </c>
      <c r="F27" s="403">
        <v>25</v>
      </c>
      <c r="G27" s="755">
        <f t="shared" si="2"/>
        <v>9.062391077030325</v>
      </c>
      <c r="H27" s="403">
        <f t="shared" si="3"/>
        <v>27</v>
      </c>
      <c r="I27" s="403">
        <v>15</v>
      </c>
      <c r="J27" s="403">
        <v>12</v>
      </c>
      <c r="K27" s="755">
        <f t="shared" si="4"/>
        <v>4.705472289996514</v>
      </c>
      <c r="L27" s="403">
        <v>40</v>
      </c>
      <c r="M27" s="755">
        <f t="shared" si="5"/>
        <v>6.971070059254096</v>
      </c>
      <c r="N27" s="403">
        <v>21</v>
      </c>
      <c r="O27" s="434">
        <f t="shared" si="6"/>
        <v>3.6598117811084</v>
      </c>
      <c r="R27" s="754">
        <v>5738</v>
      </c>
      <c r="Z27" s="408"/>
      <c r="AA27" s="408"/>
    </row>
    <row r="28" spans="1:27" ht="17.25" customHeight="1">
      <c r="A28" s="738" t="s">
        <v>1290</v>
      </c>
      <c r="B28" s="403">
        <v>188</v>
      </c>
      <c r="C28" s="403">
        <v>206</v>
      </c>
      <c r="D28" s="403">
        <f t="shared" si="1"/>
        <v>77</v>
      </c>
      <c r="E28" s="403">
        <v>36</v>
      </c>
      <c r="F28" s="403">
        <v>41</v>
      </c>
      <c r="G28" s="755">
        <f t="shared" si="2"/>
        <v>10.296870821075153</v>
      </c>
      <c r="H28" s="403">
        <f t="shared" si="3"/>
        <v>62</v>
      </c>
      <c r="I28" s="403">
        <v>41</v>
      </c>
      <c r="J28" s="403">
        <v>21</v>
      </c>
      <c r="K28" s="755">
        <f t="shared" si="4"/>
        <v>8.290986894891681</v>
      </c>
      <c r="L28" s="403">
        <v>49</v>
      </c>
      <c r="M28" s="755">
        <f t="shared" si="5"/>
        <v>6.552554158866006</v>
      </c>
      <c r="N28" s="403">
        <v>24</v>
      </c>
      <c r="O28" s="434">
        <f t="shared" si="6"/>
        <v>3.2094142818935545</v>
      </c>
      <c r="R28" s="754">
        <v>7478</v>
      </c>
      <c r="Z28" s="408"/>
      <c r="AA28" s="408"/>
    </row>
    <row r="29" spans="1:27" ht="17.25" customHeight="1">
      <c r="A29" s="738" t="s">
        <v>1291</v>
      </c>
      <c r="B29" s="403">
        <v>258</v>
      </c>
      <c r="C29" s="403">
        <v>265</v>
      </c>
      <c r="D29" s="403">
        <f t="shared" si="1"/>
        <v>61</v>
      </c>
      <c r="E29" s="403">
        <v>29</v>
      </c>
      <c r="F29" s="403">
        <v>32</v>
      </c>
      <c r="G29" s="755">
        <f t="shared" si="2"/>
        <v>8.504112644639621</v>
      </c>
      <c r="H29" s="403">
        <f t="shared" si="3"/>
        <v>26</v>
      </c>
      <c r="I29" s="403">
        <v>18</v>
      </c>
      <c r="J29" s="403">
        <v>8</v>
      </c>
      <c r="K29" s="755">
        <f t="shared" si="4"/>
        <v>3.6247037501742647</v>
      </c>
      <c r="L29" s="403">
        <v>47</v>
      </c>
      <c r="M29" s="755">
        <f t="shared" si="5"/>
        <v>6.552349086853479</v>
      </c>
      <c r="N29" s="403">
        <v>18</v>
      </c>
      <c r="O29" s="434">
        <f t="shared" si="6"/>
        <v>2.509410288582183</v>
      </c>
      <c r="R29" s="754">
        <v>7173</v>
      </c>
      <c r="Z29" s="408"/>
      <c r="AA29" s="408"/>
    </row>
    <row r="30" spans="1:27" ht="17.25" customHeight="1">
      <c r="A30" s="738" t="s">
        <v>1292</v>
      </c>
      <c r="B30" s="403">
        <v>210</v>
      </c>
      <c r="C30" s="403">
        <v>265</v>
      </c>
      <c r="D30" s="403">
        <f t="shared" si="1"/>
        <v>46</v>
      </c>
      <c r="E30" s="403">
        <v>23</v>
      </c>
      <c r="F30" s="403">
        <v>23</v>
      </c>
      <c r="G30" s="755">
        <f t="shared" si="2"/>
        <v>8.365157301327514</v>
      </c>
      <c r="H30" s="403">
        <f t="shared" si="3"/>
        <v>22</v>
      </c>
      <c r="I30" s="403">
        <v>16</v>
      </c>
      <c r="J30" s="403">
        <v>6</v>
      </c>
      <c r="K30" s="755">
        <f t="shared" si="4"/>
        <v>4.000727404982724</v>
      </c>
      <c r="L30" s="403">
        <v>43</v>
      </c>
      <c r="M30" s="755">
        <f t="shared" si="5"/>
        <v>7.8196035642844155</v>
      </c>
      <c r="N30" s="403">
        <v>10</v>
      </c>
      <c r="O30" s="434">
        <f t="shared" si="6"/>
        <v>1.8185124568103292</v>
      </c>
      <c r="R30" s="754">
        <v>5499</v>
      </c>
      <c r="Z30" s="408"/>
      <c r="AA30" s="408"/>
    </row>
    <row r="31" spans="1:27" ht="17.25" customHeight="1">
      <c r="A31" s="738" t="s">
        <v>1293</v>
      </c>
      <c r="B31" s="403">
        <v>102</v>
      </c>
      <c r="C31" s="403">
        <v>75</v>
      </c>
      <c r="D31" s="403">
        <f t="shared" si="1"/>
        <v>46</v>
      </c>
      <c r="E31" s="403">
        <v>18</v>
      </c>
      <c r="F31" s="403">
        <v>28</v>
      </c>
      <c r="G31" s="755">
        <f t="shared" si="2"/>
        <v>7.941988950276244</v>
      </c>
      <c r="H31" s="403">
        <f t="shared" si="3"/>
        <v>29</v>
      </c>
      <c r="I31" s="403">
        <v>15</v>
      </c>
      <c r="J31" s="403">
        <v>14</v>
      </c>
      <c r="K31" s="755">
        <f t="shared" si="4"/>
        <v>5.0069060773480665</v>
      </c>
      <c r="L31" s="403">
        <v>41</v>
      </c>
      <c r="M31" s="755">
        <f t="shared" si="5"/>
        <v>7.078729281767956</v>
      </c>
      <c r="N31" s="403">
        <v>4</v>
      </c>
      <c r="O31" s="434">
        <f t="shared" si="6"/>
        <v>0.6906077348066298</v>
      </c>
      <c r="R31" s="754">
        <v>5792</v>
      </c>
      <c r="Z31" s="408"/>
      <c r="AA31" s="408"/>
    </row>
    <row r="32" spans="1:27" ht="17.25" customHeight="1">
      <c r="A32" s="738" t="s">
        <v>1304</v>
      </c>
      <c r="B32" s="403">
        <v>85</v>
      </c>
      <c r="C32" s="403">
        <v>107</v>
      </c>
      <c r="D32" s="403">
        <f t="shared" si="1"/>
        <v>31</v>
      </c>
      <c r="E32" s="403">
        <v>17</v>
      </c>
      <c r="F32" s="403">
        <v>14</v>
      </c>
      <c r="G32" s="755">
        <f t="shared" si="2"/>
        <v>8.043591074208614</v>
      </c>
      <c r="H32" s="403">
        <f t="shared" si="3"/>
        <v>30</v>
      </c>
      <c r="I32" s="403">
        <v>18</v>
      </c>
      <c r="J32" s="403">
        <v>12</v>
      </c>
      <c r="K32" s="755">
        <f t="shared" si="4"/>
        <v>7.784120394395433</v>
      </c>
      <c r="L32" s="403">
        <v>27</v>
      </c>
      <c r="M32" s="755">
        <f t="shared" si="5"/>
        <v>7.00570835495589</v>
      </c>
      <c r="N32" s="403">
        <v>7</v>
      </c>
      <c r="O32" s="434">
        <f t="shared" si="6"/>
        <v>1.8162947586922678</v>
      </c>
      <c r="R32" s="754">
        <v>3854</v>
      </c>
      <c r="Z32" s="408"/>
      <c r="AA32" s="408"/>
    </row>
    <row r="33" spans="1:27" ht="17.25" customHeight="1">
      <c r="A33" s="738" t="s">
        <v>1308</v>
      </c>
      <c r="B33" s="403">
        <v>118</v>
      </c>
      <c r="C33" s="403">
        <v>75</v>
      </c>
      <c r="D33" s="403">
        <f t="shared" si="1"/>
        <v>30</v>
      </c>
      <c r="E33" s="403">
        <v>14</v>
      </c>
      <c r="F33" s="403">
        <v>16</v>
      </c>
      <c r="G33" s="755">
        <f t="shared" si="2"/>
        <v>6.839945280437757</v>
      </c>
      <c r="H33" s="403">
        <f t="shared" si="3"/>
        <v>57</v>
      </c>
      <c r="I33" s="403">
        <v>44</v>
      </c>
      <c r="J33" s="403">
        <v>13</v>
      </c>
      <c r="K33" s="755">
        <f t="shared" si="4"/>
        <v>12.995896032831737</v>
      </c>
      <c r="L33" s="403">
        <v>31</v>
      </c>
      <c r="M33" s="755">
        <f t="shared" si="5"/>
        <v>7.0679434564523484</v>
      </c>
      <c r="N33" s="403">
        <v>19</v>
      </c>
      <c r="O33" s="434">
        <f t="shared" si="6"/>
        <v>4.331965344277246</v>
      </c>
      <c r="R33" s="754">
        <v>4386</v>
      </c>
      <c r="Z33" s="408"/>
      <c r="AA33" s="408"/>
    </row>
    <row r="34" spans="1:27" ht="17.25" customHeight="1">
      <c r="A34" s="738" t="s">
        <v>1305</v>
      </c>
      <c r="B34" s="403">
        <v>348</v>
      </c>
      <c r="C34" s="403">
        <v>383</v>
      </c>
      <c r="D34" s="403">
        <f t="shared" si="1"/>
        <v>111</v>
      </c>
      <c r="E34" s="403">
        <v>59</v>
      </c>
      <c r="F34" s="403">
        <v>52</v>
      </c>
      <c r="G34" s="755">
        <f t="shared" si="2"/>
        <v>10.142543859649123</v>
      </c>
      <c r="H34" s="403">
        <f t="shared" si="3"/>
        <v>42</v>
      </c>
      <c r="I34" s="403">
        <v>19</v>
      </c>
      <c r="J34" s="403">
        <v>23</v>
      </c>
      <c r="K34" s="755">
        <f t="shared" si="4"/>
        <v>3.837719298245614</v>
      </c>
      <c r="L34" s="403">
        <v>69</v>
      </c>
      <c r="M34" s="755">
        <f t="shared" si="5"/>
        <v>6.3048245614035086</v>
      </c>
      <c r="N34" s="403">
        <v>20</v>
      </c>
      <c r="O34" s="434">
        <f t="shared" si="6"/>
        <v>1.827485380116959</v>
      </c>
      <c r="R34" s="754">
        <v>10944</v>
      </c>
      <c r="Z34" s="408"/>
      <c r="AA34" s="408"/>
    </row>
    <row r="35" spans="1:27" ht="17.25" customHeight="1">
      <c r="A35" s="738" t="s">
        <v>1306</v>
      </c>
      <c r="B35" s="403">
        <v>131</v>
      </c>
      <c r="C35" s="403">
        <v>164</v>
      </c>
      <c r="D35" s="403">
        <f t="shared" si="1"/>
        <v>38</v>
      </c>
      <c r="E35" s="403">
        <v>19</v>
      </c>
      <c r="F35" s="403">
        <v>19</v>
      </c>
      <c r="G35" s="755">
        <f t="shared" si="2"/>
        <v>8.835154615205767</v>
      </c>
      <c r="H35" s="403">
        <f t="shared" si="3"/>
        <v>21</v>
      </c>
      <c r="I35" s="403">
        <v>11</v>
      </c>
      <c r="J35" s="403">
        <v>10</v>
      </c>
      <c r="K35" s="755">
        <f t="shared" si="4"/>
        <v>4.882585445245292</v>
      </c>
      <c r="L35" s="403">
        <v>27</v>
      </c>
      <c r="M35" s="755">
        <f t="shared" si="5"/>
        <v>6.277609858172518</v>
      </c>
      <c r="N35" s="403">
        <v>12</v>
      </c>
      <c r="O35" s="434">
        <f t="shared" si="6"/>
        <v>2.7900488258544525</v>
      </c>
      <c r="R35" s="754">
        <v>4301</v>
      </c>
      <c r="Z35" s="408"/>
      <c r="AA35" s="408"/>
    </row>
    <row r="36" spans="1:27" ht="17.25" customHeight="1">
      <c r="A36" s="738" t="s">
        <v>1307</v>
      </c>
      <c r="B36" s="403">
        <v>80</v>
      </c>
      <c r="C36" s="403">
        <v>94</v>
      </c>
      <c r="D36" s="403">
        <f t="shared" si="1"/>
        <v>43</v>
      </c>
      <c r="E36" s="403">
        <v>17</v>
      </c>
      <c r="F36" s="403">
        <v>26</v>
      </c>
      <c r="G36" s="755">
        <f t="shared" si="2"/>
        <v>8.818703855619361</v>
      </c>
      <c r="H36" s="403">
        <f t="shared" si="3"/>
        <v>21</v>
      </c>
      <c r="I36" s="403">
        <v>10</v>
      </c>
      <c r="J36" s="403">
        <v>11</v>
      </c>
      <c r="K36" s="755">
        <f t="shared" si="4"/>
        <v>4.306808859721083</v>
      </c>
      <c r="L36" s="403">
        <v>26</v>
      </c>
      <c r="M36" s="755">
        <f t="shared" si="5"/>
        <v>5.332239540607055</v>
      </c>
      <c r="N36" s="403">
        <v>9</v>
      </c>
      <c r="O36" s="434">
        <f t="shared" si="6"/>
        <v>1.8457752255947497</v>
      </c>
      <c r="R36" s="754">
        <v>4876</v>
      </c>
      <c r="Z36" s="408"/>
      <c r="AA36" s="408"/>
    </row>
    <row r="37" spans="1:35" ht="15" customHeight="1">
      <c r="A37" s="404" t="s">
        <v>1517</v>
      </c>
      <c r="B37" s="440"/>
      <c r="C37" s="440"/>
      <c r="D37" s="440"/>
      <c r="E37" s="440"/>
      <c r="F37" s="440"/>
      <c r="G37" s="440"/>
      <c r="H37" s="151" t="s">
        <v>12</v>
      </c>
      <c r="I37" s="440"/>
      <c r="J37" s="440"/>
      <c r="K37" s="440"/>
      <c r="L37" s="441"/>
      <c r="M37" s="441"/>
      <c r="N37" s="440"/>
      <c r="O37" s="440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9"/>
      <c r="AI37" s="408"/>
    </row>
    <row r="38" spans="1:35" ht="15" customHeight="1">
      <c r="A38" s="442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08"/>
      <c r="M38" s="408"/>
      <c r="N38" s="439"/>
      <c r="O38" s="439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9"/>
      <c r="AI38" s="408"/>
    </row>
    <row r="39" spans="28:35" ht="15" customHeight="1">
      <c r="AB39" s="408"/>
      <c r="AI39" s="408"/>
    </row>
    <row r="40" ht="15" customHeight="1">
      <c r="AI40" s="408"/>
    </row>
    <row r="41" ht="15" customHeight="1">
      <c r="AI41" s="408"/>
    </row>
    <row r="42" ht="15" customHeight="1">
      <c r="AI42" s="408"/>
    </row>
    <row r="43" ht="15" customHeight="1">
      <c r="AI43" s="408"/>
    </row>
  </sheetData>
  <sheetProtection/>
  <mergeCells count="12">
    <mergeCell ref="A2:G2"/>
    <mergeCell ref="H2:O2"/>
    <mergeCell ref="G8:G9"/>
    <mergeCell ref="K8:K9"/>
    <mergeCell ref="N4:O4"/>
    <mergeCell ref="B5:C7"/>
    <mergeCell ref="B8:B9"/>
    <mergeCell ref="C8:C9"/>
    <mergeCell ref="L5:M6"/>
    <mergeCell ref="N5:O6"/>
    <mergeCell ref="D5:F5"/>
    <mergeCell ref="H5:J5"/>
  </mergeCells>
  <printOptions horizontalCentered="1"/>
  <pageMargins left="0.2755905511811024" right="0.2755905511811024" top="0.4724409448818898" bottom="0.2755905511811024" header="0.31496062992125984" footer="0.31496062992125984"/>
  <pageSetup firstPageNumber="44" useFirstPageNumber="1" horizontalDpi="300" verticalDpi="300" orientation="portrait" paperSize="13" r:id="rId1"/>
  <headerFooter alignWithMargins="0">
    <oddFooter>&amp;C&amp;10&amp;P</oddFooter>
  </headerFooter>
  <colBreaks count="1" manualBreakCount="1">
    <brk id="7" max="3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L7">
      <selection activeCell="Y22" sqref="Y22"/>
    </sheetView>
  </sheetViews>
  <sheetFormatPr defaultColWidth="7.3984375" defaultRowHeight="15"/>
  <cols>
    <col min="1" max="1" width="10" style="623" customWidth="1"/>
    <col min="2" max="2" width="3.296875" style="623" customWidth="1"/>
    <col min="3" max="3" width="6.09765625" style="623" customWidth="1"/>
    <col min="4" max="7" width="8.09765625" style="26" customWidth="1"/>
    <col min="8" max="8" width="8.09765625" style="27" customWidth="1"/>
    <col min="9" max="9" width="9.3984375" style="27" customWidth="1"/>
    <col min="10" max="13" width="9.3984375" style="26" customWidth="1"/>
    <col min="14" max="14" width="9.3984375" style="27" customWidth="1"/>
    <col min="15" max="15" width="10" style="624" customWidth="1"/>
    <col min="16" max="16" width="2.3984375" style="623" customWidth="1"/>
    <col min="17" max="17" width="5.296875" style="623" customWidth="1"/>
    <col min="18" max="21" width="8.19921875" style="26" customWidth="1"/>
    <col min="22" max="22" width="8.19921875" style="27" customWidth="1"/>
    <col min="23" max="23" width="9.59765625" style="27" customWidth="1"/>
    <col min="24" max="27" width="9.59765625" style="26" customWidth="1"/>
    <col min="28" max="28" width="9.59765625" style="27" customWidth="1"/>
    <col min="29" max="16384" width="7.3984375" style="26" customWidth="1"/>
  </cols>
  <sheetData>
    <row r="1" spans="1:28" s="623" customFormat="1" ht="15" customHeight="1">
      <c r="A1" s="646"/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5"/>
      <c r="O1" s="646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443"/>
    </row>
    <row r="2" spans="1:28" s="626" customFormat="1" ht="18.75" customHeight="1">
      <c r="A2" s="1354" t="s">
        <v>711</v>
      </c>
      <c r="B2" s="1354"/>
      <c r="C2" s="1354"/>
      <c r="D2" s="1354"/>
      <c r="E2" s="1354"/>
      <c r="F2" s="1354"/>
      <c r="G2" s="1354"/>
      <c r="H2" s="1354"/>
      <c r="I2" s="1354" t="s">
        <v>730</v>
      </c>
      <c r="J2" s="1354"/>
      <c r="K2" s="1354"/>
      <c r="L2" s="1354"/>
      <c r="M2" s="1354"/>
      <c r="N2" s="1354"/>
      <c r="O2" s="1354" t="s">
        <v>712</v>
      </c>
      <c r="P2" s="1354"/>
      <c r="Q2" s="1354"/>
      <c r="R2" s="1354"/>
      <c r="S2" s="1354"/>
      <c r="T2" s="1354"/>
      <c r="U2" s="1354"/>
      <c r="V2" s="1354"/>
      <c r="W2" s="1354" t="s">
        <v>731</v>
      </c>
      <c r="X2" s="1354"/>
      <c r="Y2" s="1354"/>
      <c r="Z2" s="1354"/>
      <c r="AA2" s="1354"/>
      <c r="AB2" s="1354"/>
    </row>
    <row r="3" spans="1:28" s="623" customFormat="1" ht="12" customHeight="1">
      <c r="A3" s="628" t="s">
        <v>684</v>
      </c>
      <c r="I3" s="624"/>
      <c r="N3" s="625" t="s">
        <v>685</v>
      </c>
      <c r="O3" s="628" t="s">
        <v>684</v>
      </c>
      <c r="V3" s="629"/>
      <c r="W3" s="624"/>
      <c r="AB3" s="625" t="s">
        <v>685</v>
      </c>
    </row>
    <row r="4" spans="1:28" s="635" customFormat="1" ht="21" customHeight="1">
      <c r="A4" s="1355" t="s">
        <v>686</v>
      </c>
      <c r="B4" s="1355"/>
      <c r="C4" s="1356"/>
      <c r="D4" s="169" t="s">
        <v>687</v>
      </c>
      <c r="E4" s="630" t="s">
        <v>688</v>
      </c>
      <c r="F4" s="630" t="s">
        <v>958</v>
      </c>
      <c r="G4" s="630" t="s">
        <v>959</v>
      </c>
      <c r="H4" s="630" t="s">
        <v>960</v>
      </c>
      <c r="I4" s="630" t="s">
        <v>961</v>
      </c>
      <c r="J4" s="630" t="s">
        <v>962</v>
      </c>
      <c r="K4" s="630" t="s">
        <v>963</v>
      </c>
      <c r="L4" s="630" t="s">
        <v>964</v>
      </c>
      <c r="M4" s="631" t="s">
        <v>689</v>
      </c>
      <c r="N4" s="632" t="s">
        <v>966</v>
      </c>
      <c r="O4" s="1359" t="s">
        <v>690</v>
      </c>
      <c r="P4" s="1360"/>
      <c r="Q4" s="1360"/>
      <c r="R4" s="631" t="s">
        <v>967</v>
      </c>
      <c r="S4" s="630" t="s">
        <v>968</v>
      </c>
      <c r="T4" s="630" t="s">
        <v>969</v>
      </c>
      <c r="U4" s="630" t="s">
        <v>970</v>
      </c>
      <c r="V4" s="630" t="s">
        <v>971</v>
      </c>
      <c r="W4" s="630" t="s">
        <v>972</v>
      </c>
      <c r="X4" s="630" t="s">
        <v>973</v>
      </c>
      <c r="Y4" s="630" t="s">
        <v>974</v>
      </c>
      <c r="Z4" s="630" t="s">
        <v>975</v>
      </c>
      <c r="AA4" s="633" t="s">
        <v>976</v>
      </c>
      <c r="AB4" s="634" t="s">
        <v>977</v>
      </c>
    </row>
    <row r="5" spans="1:28" s="641" customFormat="1" ht="21" customHeight="1">
      <c r="A5" s="1357"/>
      <c r="B5" s="1357"/>
      <c r="C5" s="1358"/>
      <c r="D5" s="636" t="s">
        <v>691</v>
      </c>
      <c r="E5" s="637" t="s">
        <v>978</v>
      </c>
      <c r="F5" s="637" t="s">
        <v>692</v>
      </c>
      <c r="G5" s="637" t="s">
        <v>693</v>
      </c>
      <c r="H5" s="637" t="s">
        <v>694</v>
      </c>
      <c r="I5" s="637" t="s">
        <v>695</v>
      </c>
      <c r="J5" s="637" t="s">
        <v>696</v>
      </c>
      <c r="K5" s="637" t="s">
        <v>697</v>
      </c>
      <c r="L5" s="637" t="s">
        <v>698</v>
      </c>
      <c r="M5" s="638" t="s">
        <v>699</v>
      </c>
      <c r="N5" s="639" t="s">
        <v>700</v>
      </c>
      <c r="O5" s="1361"/>
      <c r="P5" s="1362"/>
      <c r="Q5" s="1362"/>
      <c r="R5" s="636" t="s">
        <v>701</v>
      </c>
      <c r="S5" s="637" t="s">
        <v>989</v>
      </c>
      <c r="T5" s="637" t="s">
        <v>990</v>
      </c>
      <c r="U5" s="637" t="s">
        <v>991</v>
      </c>
      <c r="V5" s="637" t="s">
        <v>702</v>
      </c>
      <c r="W5" s="637" t="s">
        <v>993</v>
      </c>
      <c r="X5" s="637" t="s">
        <v>994</v>
      </c>
      <c r="Y5" s="637" t="s">
        <v>995</v>
      </c>
      <c r="Z5" s="637" t="s">
        <v>996</v>
      </c>
      <c r="AA5" s="637" t="s">
        <v>997</v>
      </c>
      <c r="AB5" s="640" t="s">
        <v>998</v>
      </c>
    </row>
    <row r="6" spans="1:28" s="32" customFormat="1" ht="18" customHeight="1">
      <c r="A6" s="1364" t="s">
        <v>704</v>
      </c>
      <c r="B6" s="642" t="s">
        <v>999</v>
      </c>
      <c r="C6" s="643" t="s">
        <v>377</v>
      </c>
      <c r="D6" s="445">
        <v>84297</v>
      </c>
      <c r="E6" s="445">
        <v>5502</v>
      </c>
      <c r="F6" s="445">
        <v>7525</v>
      </c>
      <c r="G6" s="445">
        <v>7583</v>
      </c>
      <c r="H6" s="445">
        <v>7136</v>
      </c>
      <c r="I6" s="445">
        <v>7628</v>
      </c>
      <c r="J6" s="445">
        <v>6946</v>
      </c>
      <c r="K6" s="445">
        <v>6842</v>
      </c>
      <c r="L6" s="445">
        <v>7776</v>
      </c>
      <c r="M6" s="445">
        <v>7339</v>
      </c>
      <c r="N6" s="445">
        <v>5953</v>
      </c>
      <c r="O6" s="1364" t="s">
        <v>704</v>
      </c>
      <c r="P6" s="642" t="s">
        <v>999</v>
      </c>
      <c r="Q6" s="645" t="s">
        <v>1000</v>
      </c>
      <c r="R6" s="445">
        <v>4346</v>
      </c>
      <c r="S6" s="445">
        <v>2347</v>
      </c>
      <c r="T6" s="445">
        <v>2052</v>
      </c>
      <c r="U6" s="445">
        <v>1615</v>
      </c>
      <c r="V6" s="445">
        <v>1561</v>
      </c>
      <c r="W6" s="445">
        <v>1325</v>
      </c>
      <c r="X6" s="445">
        <v>568</v>
      </c>
      <c r="Y6" s="445">
        <v>181</v>
      </c>
      <c r="Z6" s="445">
        <v>60</v>
      </c>
      <c r="AA6" s="445">
        <v>11</v>
      </c>
      <c r="AB6" s="445">
        <v>1</v>
      </c>
    </row>
    <row r="7" spans="1:28" s="32" customFormat="1" ht="18" customHeight="1">
      <c r="A7" s="1363"/>
      <c r="B7" s="642" t="s">
        <v>1001</v>
      </c>
      <c r="C7" s="643" t="s">
        <v>703</v>
      </c>
      <c r="D7" s="445">
        <v>43032</v>
      </c>
      <c r="E7" s="445">
        <v>2906</v>
      </c>
      <c r="F7" s="445">
        <v>3941</v>
      </c>
      <c r="G7" s="445">
        <v>3920</v>
      </c>
      <c r="H7" s="445">
        <v>3713</v>
      </c>
      <c r="I7" s="445">
        <v>3880</v>
      </c>
      <c r="J7" s="445">
        <v>3504</v>
      </c>
      <c r="K7" s="445">
        <v>3385</v>
      </c>
      <c r="L7" s="445">
        <v>3711</v>
      </c>
      <c r="M7" s="445">
        <v>3645</v>
      </c>
      <c r="N7" s="445">
        <v>3023</v>
      </c>
      <c r="O7" s="1363"/>
      <c r="P7" s="642" t="s">
        <v>1001</v>
      </c>
      <c r="Q7" s="645" t="s">
        <v>1002</v>
      </c>
      <c r="R7" s="445">
        <v>2176</v>
      </c>
      <c r="S7" s="445">
        <v>1158</v>
      </c>
      <c r="T7" s="445">
        <v>991</v>
      </c>
      <c r="U7" s="445">
        <v>783</v>
      </c>
      <c r="V7" s="445">
        <v>958</v>
      </c>
      <c r="W7" s="445">
        <v>907</v>
      </c>
      <c r="X7" s="445">
        <v>331</v>
      </c>
      <c r="Y7" s="445">
        <v>73</v>
      </c>
      <c r="Z7" s="445">
        <v>22</v>
      </c>
      <c r="AA7" s="445">
        <v>5</v>
      </c>
      <c r="AB7" s="445">
        <v>0</v>
      </c>
    </row>
    <row r="8" spans="1:28" s="32" customFormat="1" ht="19.5" customHeight="1">
      <c r="A8" s="1363"/>
      <c r="B8" s="642" t="s">
        <v>1003</v>
      </c>
      <c r="C8" s="643" t="s">
        <v>46</v>
      </c>
      <c r="D8" s="445">
        <v>41265</v>
      </c>
      <c r="E8" s="445">
        <v>2596</v>
      </c>
      <c r="F8" s="445">
        <v>3584</v>
      </c>
      <c r="G8" s="445">
        <v>3663</v>
      </c>
      <c r="H8" s="445">
        <v>3423</v>
      </c>
      <c r="I8" s="445">
        <v>3748</v>
      </c>
      <c r="J8" s="445">
        <v>3442</v>
      </c>
      <c r="K8" s="445">
        <v>3457</v>
      </c>
      <c r="L8" s="445">
        <v>4065</v>
      </c>
      <c r="M8" s="445">
        <v>3694</v>
      </c>
      <c r="N8" s="445">
        <v>2930</v>
      </c>
      <c r="O8" s="1363"/>
      <c r="P8" s="642" t="s">
        <v>1003</v>
      </c>
      <c r="Q8" s="645" t="s">
        <v>1004</v>
      </c>
      <c r="R8" s="445">
        <v>2170</v>
      </c>
      <c r="S8" s="445">
        <v>1189</v>
      </c>
      <c r="T8" s="445">
        <v>1061</v>
      </c>
      <c r="U8" s="445">
        <v>832</v>
      </c>
      <c r="V8" s="445">
        <v>603</v>
      </c>
      <c r="W8" s="445">
        <v>418</v>
      </c>
      <c r="X8" s="445">
        <v>237</v>
      </c>
      <c r="Y8" s="445">
        <v>108</v>
      </c>
      <c r="Z8" s="445">
        <v>38</v>
      </c>
      <c r="AA8" s="445">
        <v>6</v>
      </c>
      <c r="AB8" s="445">
        <v>1</v>
      </c>
    </row>
    <row r="9" spans="1:28" s="32" customFormat="1" ht="18" customHeight="1">
      <c r="A9" s="1363" t="s">
        <v>1534</v>
      </c>
      <c r="B9" s="642" t="s">
        <v>999</v>
      </c>
      <c r="C9" s="643" t="s">
        <v>377</v>
      </c>
      <c r="D9" s="445">
        <v>85177</v>
      </c>
      <c r="E9" s="445">
        <v>5259</v>
      </c>
      <c r="F9" s="445">
        <v>7243</v>
      </c>
      <c r="G9" s="445">
        <v>7761</v>
      </c>
      <c r="H9" s="445">
        <v>7015</v>
      </c>
      <c r="I9" s="445">
        <v>7419</v>
      </c>
      <c r="J9" s="445">
        <v>7099</v>
      </c>
      <c r="K9" s="445">
        <v>6618</v>
      </c>
      <c r="L9" s="445">
        <v>7704</v>
      </c>
      <c r="M9" s="445">
        <v>7580</v>
      </c>
      <c r="N9" s="445">
        <v>6192</v>
      </c>
      <c r="O9" s="1363" t="s">
        <v>1527</v>
      </c>
      <c r="P9" s="642" t="s">
        <v>999</v>
      </c>
      <c r="Q9" s="645" t="s">
        <v>1000</v>
      </c>
      <c r="R9" s="445">
        <v>4800</v>
      </c>
      <c r="S9" s="445">
        <v>2567</v>
      </c>
      <c r="T9" s="445">
        <v>2062</v>
      </c>
      <c r="U9" s="445">
        <v>1873</v>
      </c>
      <c r="V9" s="445">
        <v>1528</v>
      </c>
      <c r="W9" s="445">
        <v>1593</v>
      </c>
      <c r="X9" s="445">
        <v>622</v>
      </c>
      <c r="Y9" s="445">
        <v>161</v>
      </c>
      <c r="Z9" s="445">
        <v>67</v>
      </c>
      <c r="AA9" s="445">
        <v>14</v>
      </c>
      <c r="AB9" s="445">
        <v>0</v>
      </c>
    </row>
    <row r="10" spans="1:28" s="32" customFormat="1" ht="18" customHeight="1">
      <c r="A10" s="1363"/>
      <c r="B10" s="642" t="s">
        <v>1001</v>
      </c>
      <c r="C10" s="643" t="s">
        <v>703</v>
      </c>
      <c r="D10" s="445">
        <v>43430</v>
      </c>
      <c r="E10" s="445">
        <v>2756</v>
      </c>
      <c r="F10" s="445">
        <v>3771</v>
      </c>
      <c r="G10" s="445">
        <v>4017</v>
      </c>
      <c r="H10" s="445">
        <v>3651</v>
      </c>
      <c r="I10" s="445">
        <v>3774</v>
      </c>
      <c r="J10" s="445">
        <v>3591</v>
      </c>
      <c r="K10" s="445">
        <v>3249</v>
      </c>
      <c r="L10" s="445">
        <v>3807</v>
      </c>
      <c r="M10" s="445">
        <v>3683</v>
      </c>
      <c r="N10" s="445">
        <v>3175</v>
      </c>
      <c r="O10" s="1363"/>
      <c r="P10" s="642" t="s">
        <v>1001</v>
      </c>
      <c r="Q10" s="645" t="s">
        <v>1002</v>
      </c>
      <c r="R10" s="445">
        <v>2407</v>
      </c>
      <c r="S10" s="445">
        <v>1271</v>
      </c>
      <c r="T10" s="445">
        <v>990</v>
      </c>
      <c r="U10" s="445">
        <v>902</v>
      </c>
      <c r="V10" s="445">
        <v>834</v>
      </c>
      <c r="W10" s="445">
        <v>1073</v>
      </c>
      <c r="X10" s="445">
        <v>374</v>
      </c>
      <c r="Y10" s="445">
        <v>71</v>
      </c>
      <c r="Z10" s="445">
        <v>28</v>
      </c>
      <c r="AA10" s="445">
        <v>6</v>
      </c>
      <c r="AB10" s="445">
        <v>0</v>
      </c>
    </row>
    <row r="11" spans="1:28" s="32" customFormat="1" ht="18" customHeight="1">
      <c r="A11" s="1363"/>
      <c r="B11" s="642" t="s">
        <v>1003</v>
      </c>
      <c r="C11" s="643" t="s">
        <v>46</v>
      </c>
      <c r="D11" s="445">
        <v>41750</v>
      </c>
      <c r="E11" s="445">
        <v>2498</v>
      </c>
      <c r="F11" s="445">
        <v>3472</v>
      </c>
      <c r="G11" s="445">
        <v>3744</v>
      </c>
      <c r="H11" s="445">
        <v>3364</v>
      </c>
      <c r="I11" s="445">
        <v>3653</v>
      </c>
      <c r="J11" s="445">
        <v>3508</v>
      </c>
      <c r="K11" s="445">
        <v>3369</v>
      </c>
      <c r="L11" s="445">
        <v>3897</v>
      </c>
      <c r="M11" s="445">
        <v>3897</v>
      </c>
      <c r="N11" s="445">
        <v>3017</v>
      </c>
      <c r="O11" s="1363"/>
      <c r="P11" s="642" t="s">
        <v>1003</v>
      </c>
      <c r="Q11" s="645" t="s">
        <v>1004</v>
      </c>
      <c r="R11" s="445">
        <v>2393</v>
      </c>
      <c r="S11" s="445">
        <v>1296</v>
      </c>
      <c r="T11" s="445">
        <v>1072</v>
      </c>
      <c r="U11" s="445">
        <v>971</v>
      </c>
      <c r="V11" s="445">
        <v>694</v>
      </c>
      <c r="W11" s="445">
        <v>520</v>
      </c>
      <c r="X11" s="445">
        <v>248</v>
      </c>
      <c r="Y11" s="445">
        <v>90</v>
      </c>
      <c r="Z11" s="445">
        <v>39</v>
      </c>
      <c r="AA11" s="445">
        <v>8</v>
      </c>
      <c r="AB11" s="445">
        <v>0</v>
      </c>
    </row>
    <row r="12" spans="1:28" s="32" customFormat="1" ht="18" customHeight="1">
      <c r="A12" s="1363" t="s">
        <v>1533</v>
      </c>
      <c r="B12" s="642" t="s">
        <v>999</v>
      </c>
      <c r="C12" s="643" t="s">
        <v>377</v>
      </c>
      <c r="D12" s="445">
        <v>85739</v>
      </c>
      <c r="E12" s="445">
        <v>4835</v>
      </c>
      <c r="F12" s="445">
        <v>7162</v>
      </c>
      <c r="G12" s="445">
        <v>7598</v>
      </c>
      <c r="H12" s="445">
        <v>7119</v>
      </c>
      <c r="I12" s="445">
        <v>7525</v>
      </c>
      <c r="J12" s="445">
        <v>7525</v>
      </c>
      <c r="K12" s="445">
        <v>6686</v>
      </c>
      <c r="L12" s="445">
        <v>7543</v>
      </c>
      <c r="M12" s="445">
        <v>7638</v>
      </c>
      <c r="N12" s="445">
        <v>6498</v>
      </c>
      <c r="O12" s="1363" t="s">
        <v>1533</v>
      </c>
      <c r="P12" s="642" t="s">
        <v>999</v>
      </c>
      <c r="Q12" s="645" t="s">
        <v>1000</v>
      </c>
      <c r="R12" s="445">
        <v>5069</v>
      </c>
      <c r="S12" s="445">
        <v>2975</v>
      </c>
      <c r="T12" s="445">
        <v>2010</v>
      </c>
      <c r="U12" s="445">
        <v>1704</v>
      </c>
      <c r="V12" s="445">
        <v>1439</v>
      </c>
      <c r="W12" s="445">
        <v>1402</v>
      </c>
      <c r="X12" s="445">
        <v>708</v>
      </c>
      <c r="Y12" s="445">
        <v>223</v>
      </c>
      <c r="Z12" s="445">
        <v>66</v>
      </c>
      <c r="AA12" s="445">
        <v>10</v>
      </c>
      <c r="AB12" s="445">
        <v>4</v>
      </c>
    </row>
    <row r="13" spans="1:28" s="32" customFormat="1" ht="18" customHeight="1">
      <c r="A13" s="1363"/>
      <c r="B13" s="642" t="s">
        <v>1001</v>
      </c>
      <c r="C13" s="643" t="s">
        <v>703</v>
      </c>
      <c r="D13" s="445">
        <v>43691</v>
      </c>
      <c r="E13" s="445">
        <v>2535</v>
      </c>
      <c r="F13" s="445">
        <v>3793</v>
      </c>
      <c r="G13" s="445">
        <v>3961</v>
      </c>
      <c r="H13" s="445">
        <v>3692</v>
      </c>
      <c r="I13" s="445">
        <v>3843</v>
      </c>
      <c r="J13" s="445">
        <v>3818</v>
      </c>
      <c r="K13" s="445">
        <v>3323</v>
      </c>
      <c r="L13" s="445">
        <v>3646</v>
      </c>
      <c r="M13" s="445">
        <v>3686</v>
      </c>
      <c r="N13" s="445">
        <v>3321</v>
      </c>
      <c r="O13" s="1363"/>
      <c r="P13" s="642" t="s">
        <v>1001</v>
      </c>
      <c r="Q13" s="645" t="s">
        <v>1002</v>
      </c>
      <c r="R13" s="445">
        <v>2545</v>
      </c>
      <c r="S13" s="445">
        <v>1472</v>
      </c>
      <c r="T13" s="445">
        <v>939</v>
      </c>
      <c r="U13" s="445">
        <v>818</v>
      </c>
      <c r="V13" s="445">
        <v>762</v>
      </c>
      <c r="W13" s="445">
        <v>952</v>
      </c>
      <c r="X13" s="445">
        <v>442</v>
      </c>
      <c r="Y13" s="445">
        <v>110</v>
      </c>
      <c r="Z13" s="445">
        <v>27</v>
      </c>
      <c r="AA13" s="445">
        <v>2</v>
      </c>
      <c r="AB13" s="445">
        <v>4</v>
      </c>
    </row>
    <row r="14" spans="1:28" s="32" customFormat="1" ht="18" customHeight="1">
      <c r="A14" s="1363"/>
      <c r="B14" s="642" t="s">
        <v>1003</v>
      </c>
      <c r="C14" s="643" t="s">
        <v>46</v>
      </c>
      <c r="D14" s="445">
        <v>42048</v>
      </c>
      <c r="E14" s="445">
        <v>2300</v>
      </c>
      <c r="F14" s="445">
        <v>3369</v>
      </c>
      <c r="G14" s="445">
        <v>3637</v>
      </c>
      <c r="H14" s="445">
        <v>3427</v>
      </c>
      <c r="I14" s="445">
        <v>3682</v>
      </c>
      <c r="J14" s="445">
        <v>3707</v>
      </c>
      <c r="K14" s="445">
        <v>3363</v>
      </c>
      <c r="L14" s="445">
        <v>3897</v>
      </c>
      <c r="M14" s="445">
        <v>3952</v>
      </c>
      <c r="N14" s="445">
        <v>3177</v>
      </c>
      <c r="O14" s="1363"/>
      <c r="P14" s="642" t="s">
        <v>1003</v>
      </c>
      <c r="Q14" s="645" t="s">
        <v>1004</v>
      </c>
      <c r="R14" s="445">
        <v>2524</v>
      </c>
      <c r="S14" s="445">
        <v>1503</v>
      </c>
      <c r="T14" s="445">
        <v>1071</v>
      </c>
      <c r="U14" s="445">
        <v>886</v>
      </c>
      <c r="V14" s="445">
        <v>677</v>
      </c>
      <c r="W14" s="445">
        <v>450</v>
      </c>
      <c r="X14" s="445">
        <v>266</v>
      </c>
      <c r="Y14" s="445">
        <v>113</v>
      </c>
      <c r="Z14" s="445">
        <v>39</v>
      </c>
      <c r="AA14" s="445">
        <v>8</v>
      </c>
      <c r="AB14" s="445">
        <v>0</v>
      </c>
    </row>
    <row r="15" spans="1:28" s="32" customFormat="1" ht="18" customHeight="1">
      <c r="A15" s="1363" t="s">
        <v>1528</v>
      </c>
      <c r="B15" s="642" t="s">
        <v>999</v>
      </c>
      <c r="C15" s="643" t="s">
        <v>377</v>
      </c>
      <c r="D15" s="445">
        <v>86993</v>
      </c>
      <c r="E15" s="445">
        <v>4661</v>
      </c>
      <c r="F15" s="445">
        <v>6916</v>
      </c>
      <c r="G15" s="445">
        <v>7770</v>
      </c>
      <c r="H15" s="445">
        <v>7256</v>
      </c>
      <c r="I15" s="445">
        <v>7363</v>
      </c>
      <c r="J15" s="445">
        <v>7680</v>
      </c>
      <c r="K15" s="445">
        <v>6960</v>
      </c>
      <c r="L15" s="445">
        <v>7404</v>
      </c>
      <c r="M15" s="445">
        <v>7722</v>
      </c>
      <c r="N15" s="445">
        <v>6794</v>
      </c>
      <c r="O15" s="1363" t="s">
        <v>1528</v>
      </c>
      <c r="P15" s="642" t="s">
        <v>999</v>
      </c>
      <c r="Q15" s="645" t="s">
        <v>1000</v>
      </c>
      <c r="R15" s="445">
        <v>5322</v>
      </c>
      <c r="S15" s="445">
        <v>3456</v>
      </c>
      <c r="T15" s="445">
        <v>2003</v>
      </c>
      <c r="U15" s="445">
        <v>1771</v>
      </c>
      <c r="V15" s="445">
        <v>1378</v>
      </c>
      <c r="W15" s="445">
        <v>1411</v>
      </c>
      <c r="X15" s="445">
        <v>784</v>
      </c>
      <c r="Y15" s="445">
        <v>259</v>
      </c>
      <c r="Z15" s="445">
        <v>71</v>
      </c>
      <c r="AA15" s="445">
        <v>8</v>
      </c>
      <c r="AB15" s="445">
        <v>4</v>
      </c>
    </row>
    <row r="16" spans="1:28" s="32" customFormat="1" ht="18" customHeight="1">
      <c r="A16" s="1363"/>
      <c r="B16" s="642" t="s">
        <v>1001</v>
      </c>
      <c r="C16" s="643" t="s">
        <v>703</v>
      </c>
      <c r="D16" s="445">
        <v>44251</v>
      </c>
      <c r="E16" s="445">
        <v>2417</v>
      </c>
      <c r="F16" s="445">
        <v>3709</v>
      </c>
      <c r="G16" s="445">
        <v>4070</v>
      </c>
      <c r="H16" s="445">
        <v>3705</v>
      </c>
      <c r="I16" s="445">
        <v>3776</v>
      </c>
      <c r="J16" s="445">
        <v>3893</v>
      </c>
      <c r="K16" s="445">
        <v>3445</v>
      </c>
      <c r="L16" s="445">
        <v>3632</v>
      </c>
      <c r="M16" s="445">
        <v>3704</v>
      </c>
      <c r="N16" s="445">
        <v>3430</v>
      </c>
      <c r="O16" s="1363"/>
      <c r="P16" s="642" t="s">
        <v>1001</v>
      </c>
      <c r="Q16" s="645" t="s">
        <v>1002</v>
      </c>
      <c r="R16" s="445">
        <v>2689</v>
      </c>
      <c r="S16" s="445">
        <v>1726</v>
      </c>
      <c r="T16" s="445">
        <v>934</v>
      </c>
      <c r="U16" s="445">
        <v>837</v>
      </c>
      <c r="V16" s="445">
        <v>690</v>
      </c>
      <c r="W16" s="445">
        <v>926</v>
      </c>
      <c r="X16" s="445">
        <v>504</v>
      </c>
      <c r="Y16" s="445">
        <v>132</v>
      </c>
      <c r="Z16" s="445">
        <v>27</v>
      </c>
      <c r="AA16" s="445">
        <v>1</v>
      </c>
      <c r="AB16" s="445">
        <v>4</v>
      </c>
    </row>
    <row r="17" spans="1:28" s="32" customFormat="1" ht="18" customHeight="1">
      <c r="A17" s="1363"/>
      <c r="B17" s="642" t="s">
        <v>1003</v>
      </c>
      <c r="C17" s="643" t="s">
        <v>46</v>
      </c>
      <c r="D17" s="445">
        <v>42742</v>
      </c>
      <c r="E17" s="445">
        <v>2244</v>
      </c>
      <c r="F17" s="445">
        <v>3207</v>
      </c>
      <c r="G17" s="445">
        <v>3700</v>
      </c>
      <c r="H17" s="445">
        <v>3551</v>
      </c>
      <c r="I17" s="445">
        <v>3587</v>
      </c>
      <c r="J17" s="445">
        <v>3787</v>
      </c>
      <c r="K17" s="445">
        <v>3515</v>
      </c>
      <c r="L17" s="445">
        <v>3772</v>
      </c>
      <c r="M17" s="445">
        <v>4018</v>
      </c>
      <c r="N17" s="445">
        <v>3364</v>
      </c>
      <c r="O17" s="1363"/>
      <c r="P17" s="642" t="s">
        <v>1003</v>
      </c>
      <c r="Q17" s="645" t="s">
        <v>1004</v>
      </c>
      <c r="R17" s="445">
        <v>2633</v>
      </c>
      <c r="S17" s="445">
        <v>1730</v>
      </c>
      <c r="T17" s="445">
        <v>1069</v>
      </c>
      <c r="U17" s="445">
        <v>934</v>
      </c>
      <c r="V17" s="445">
        <v>688</v>
      </c>
      <c r="W17" s="445">
        <v>485</v>
      </c>
      <c r="X17" s="445">
        <v>280</v>
      </c>
      <c r="Y17" s="445">
        <v>127</v>
      </c>
      <c r="Z17" s="445">
        <v>44</v>
      </c>
      <c r="AA17" s="445">
        <v>7</v>
      </c>
      <c r="AB17" s="445">
        <v>0</v>
      </c>
    </row>
    <row r="18" spans="1:28" s="32" customFormat="1" ht="18" customHeight="1">
      <c r="A18" s="1363" t="s">
        <v>1529</v>
      </c>
      <c r="B18" s="642" t="s">
        <v>999</v>
      </c>
      <c r="C18" s="643" t="s">
        <v>377</v>
      </c>
      <c r="D18" s="445">
        <v>87976</v>
      </c>
      <c r="E18" s="445">
        <v>4589</v>
      </c>
      <c r="F18" s="445">
        <v>6534</v>
      </c>
      <c r="G18" s="445">
        <v>7830</v>
      </c>
      <c r="H18" s="445">
        <v>7400</v>
      </c>
      <c r="I18" s="445">
        <v>7202</v>
      </c>
      <c r="J18" s="445">
        <v>7840</v>
      </c>
      <c r="K18" s="445">
        <v>7158</v>
      </c>
      <c r="L18" s="445">
        <v>7298</v>
      </c>
      <c r="M18" s="445">
        <v>7736</v>
      </c>
      <c r="N18" s="445">
        <v>7036</v>
      </c>
      <c r="O18" s="1363" t="s">
        <v>1529</v>
      </c>
      <c r="P18" s="642" t="s">
        <v>999</v>
      </c>
      <c r="Q18" s="645" t="s">
        <v>1000</v>
      </c>
      <c r="R18" s="445">
        <v>5588</v>
      </c>
      <c r="S18" s="445">
        <v>3860</v>
      </c>
      <c r="T18" s="445">
        <v>2072</v>
      </c>
      <c r="U18" s="445">
        <v>1826</v>
      </c>
      <c r="V18" s="445">
        <v>1425</v>
      </c>
      <c r="W18" s="445">
        <v>1346</v>
      </c>
      <c r="X18" s="445">
        <v>850</v>
      </c>
      <c r="Y18" s="445">
        <v>302</v>
      </c>
      <c r="Z18" s="445">
        <v>73</v>
      </c>
      <c r="AA18" s="445">
        <v>8</v>
      </c>
      <c r="AB18" s="445">
        <v>3</v>
      </c>
    </row>
    <row r="19" spans="1:28" s="32" customFormat="1" ht="18" customHeight="1">
      <c r="A19" s="1363"/>
      <c r="B19" s="642" t="s">
        <v>1001</v>
      </c>
      <c r="C19" s="643" t="s">
        <v>703</v>
      </c>
      <c r="D19" s="445">
        <v>44588</v>
      </c>
      <c r="E19" s="445">
        <v>2328</v>
      </c>
      <c r="F19" s="445">
        <v>3462</v>
      </c>
      <c r="G19" s="445">
        <v>4137</v>
      </c>
      <c r="H19" s="445">
        <v>3801</v>
      </c>
      <c r="I19" s="445">
        <v>3701</v>
      </c>
      <c r="J19" s="445">
        <v>3959</v>
      </c>
      <c r="K19" s="445">
        <v>3565</v>
      </c>
      <c r="L19" s="445">
        <v>3540</v>
      </c>
      <c r="M19" s="445">
        <v>3731</v>
      </c>
      <c r="N19" s="445">
        <v>3510</v>
      </c>
      <c r="O19" s="1363"/>
      <c r="P19" s="642" t="s">
        <v>1001</v>
      </c>
      <c r="Q19" s="645" t="s">
        <v>1002</v>
      </c>
      <c r="R19" s="445">
        <v>2808</v>
      </c>
      <c r="S19" s="445">
        <v>1926</v>
      </c>
      <c r="T19" s="445">
        <v>992</v>
      </c>
      <c r="U19" s="445">
        <v>860</v>
      </c>
      <c r="V19" s="445">
        <v>681</v>
      </c>
      <c r="W19" s="445">
        <v>847</v>
      </c>
      <c r="X19" s="445">
        <v>552</v>
      </c>
      <c r="Y19" s="445">
        <v>158</v>
      </c>
      <c r="Z19" s="445">
        <v>24</v>
      </c>
      <c r="AA19" s="445">
        <v>4</v>
      </c>
      <c r="AB19" s="445">
        <v>2</v>
      </c>
    </row>
    <row r="20" spans="1:28" s="32" customFormat="1" ht="18" customHeight="1">
      <c r="A20" s="1363"/>
      <c r="B20" s="642" t="s">
        <v>1003</v>
      </c>
      <c r="C20" s="643" t="s">
        <v>46</v>
      </c>
      <c r="D20" s="445">
        <v>43388</v>
      </c>
      <c r="E20" s="445">
        <v>2261</v>
      </c>
      <c r="F20" s="445">
        <v>3072</v>
      </c>
      <c r="G20" s="445">
        <v>3693</v>
      </c>
      <c r="H20" s="445">
        <v>3599</v>
      </c>
      <c r="I20" s="445">
        <v>3501</v>
      </c>
      <c r="J20" s="445">
        <v>3881</v>
      </c>
      <c r="K20" s="445">
        <v>3593</v>
      </c>
      <c r="L20" s="445">
        <v>3758</v>
      </c>
      <c r="M20" s="445">
        <v>4005</v>
      </c>
      <c r="N20" s="445">
        <v>3526</v>
      </c>
      <c r="O20" s="1363"/>
      <c r="P20" s="642" t="s">
        <v>1003</v>
      </c>
      <c r="Q20" s="645" t="s">
        <v>1004</v>
      </c>
      <c r="R20" s="445">
        <v>2780</v>
      </c>
      <c r="S20" s="445">
        <v>1934</v>
      </c>
      <c r="T20" s="445">
        <v>1080</v>
      </c>
      <c r="U20" s="445">
        <v>966</v>
      </c>
      <c r="V20" s="445">
        <v>744</v>
      </c>
      <c r="W20" s="445">
        <v>499</v>
      </c>
      <c r="X20" s="445">
        <v>298</v>
      </c>
      <c r="Y20" s="445">
        <v>144</v>
      </c>
      <c r="Z20" s="445">
        <v>49</v>
      </c>
      <c r="AA20" s="445">
        <v>4</v>
      </c>
      <c r="AB20" s="445">
        <v>1</v>
      </c>
    </row>
    <row r="21" spans="1:28" s="32" customFormat="1" ht="18" customHeight="1">
      <c r="A21" s="1363" t="s">
        <v>1530</v>
      </c>
      <c r="B21" s="642" t="s">
        <v>999</v>
      </c>
      <c r="C21" s="643" t="s">
        <v>377</v>
      </c>
      <c r="D21" s="445">
        <v>88864</v>
      </c>
      <c r="E21" s="445">
        <v>4506</v>
      </c>
      <c r="F21" s="445">
        <v>6303</v>
      </c>
      <c r="G21" s="445">
        <v>7605</v>
      </c>
      <c r="H21" s="445">
        <v>7419</v>
      </c>
      <c r="I21" s="445">
        <v>7164</v>
      </c>
      <c r="J21" s="445">
        <v>7984</v>
      </c>
      <c r="K21" s="445">
        <v>7388</v>
      </c>
      <c r="L21" s="445">
        <v>7187</v>
      </c>
      <c r="M21" s="445">
        <v>7694</v>
      </c>
      <c r="N21" s="445">
        <v>7242</v>
      </c>
      <c r="O21" s="1363" t="s">
        <v>1530</v>
      </c>
      <c r="P21" s="642" t="s">
        <v>999</v>
      </c>
      <c r="Q21" s="645" t="s">
        <v>1000</v>
      </c>
      <c r="R21" s="445">
        <v>5893</v>
      </c>
      <c r="S21" s="445">
        <v>4217</v>
      </c>
      <c r="T21" s="445">
        <v>2237</v>
      </c>
      <c r="U21" s="445">
        <v>1872</v>
      </c>
      <c r="V21" s="445">
        <v>1462</v>
      </c>
      <c r="W21" s="445">
        <v>1306</v>
      </c>
      <c r="X21" s="445">
        <v>962</v>
      </c>
      <c r="Y21" s="445">
        <v>323</v>
      </c>
      <c r="Z21" s="445">
        <v>85</v>
      </c>
      <c r="AA21" s="445">
        <v>14</v>
      </c>
      <c r="AB21" s="445">
        <v>1</v>
      </c>
    </row>
    <row r="22" spans="1:28" s="32" customFormat="1" ht="18" customHeight="1">
      <c r="A22" s="1363"/>
      <c r="B22" s="642" t="s">
        <v>1001</v>
      </c>
      <c r="C22" s="643" t="s">
        <v>703</v>
      </c>
      <c r="D22" s="445">
        <v>44960</v>
      </c>
      <c r="E22" s="445">
        <v>2274</v>
      </c>
      <c r="F22" s="445">
        <v>3346</v>
      </c>
      <c r="G22" s="445">
        <v>3994</v>
      </c>
      <c r="H22" s="445">
        <v>3821</v>
      </c>
      <c r="I22" s="445">
        <v>3694</v>
      </c>
      <c r="J22" s="445">
        <v>4005</v>
      </c>
      <c r="K22" s="445">
        <v>3699</v>
      </c>
      <c r="L22" s="445">
        <v>3522</v>
      </c>
      <c r="M22" s="445">
        <v>3703</v>
      </c>
      <c r="N22" s="445">
        <v>3611</v>
      </c>
      <c r="O22" s="1363"/>
      <c r="P22" s="642" t="s">
        <v>1001</v>
      </c>
      <c r="Q22" s="645" t="s">
        <v>1002</v>
      </c>
      <c r="R22" s="445">
        <v>2961</v>
      </c>
      <c r="S22" s="445">
        <v>2071</v>
      </c>
      <c r="T22" s="445">
        <v>1083</v>
      </c>
      <c r="U22" s="445">
        <v>883</v>
      </c>
      <c r="V22" s="445">
        <v>672</v>
      </c>
      <c r="W22" s="445">
        <v>771</v>
      </c>
      <c r="X22" s="445">
        <v>641</v>
      </c>
      <c r="Y22" s="445">
        <v>172</v>
      </c>
      <c r="Z22" s="445">
        <v>31</v>
      </c>
      <c r="AA22" s="445">
        <v>6</v>
      </c>
      <c r="AB22" s="445">
        <v>0</v>
      </c>
    </row>
    <row r="23" spans="1:28" s="32" customFormat="1" ht="18" customHeight="1">
      <c r="A23" s="1363"/>
      <c r="B23" s="642" t="s">
        <v>1003</v>
      </c>
      <c r="C23" s="643" t="s">
        <v>46</v>
      </c>
      <c r="D23" s="445">
        <v>43904</v>
      </c>
      <c r="E23" s="445">
        <v>2232</v>
      </c>
      <c r="F23" s="445">
        <v>2957</v>
      </c>
      <c r="G23" s="445">
        <v>3611</v>
      </c>
      <c r="H23" s="445">
        <v>3598</v>
      </c>
      <c r="I23" s="445">
        <v>3470</v>
      </c>
      <c r="J23" s="445">
        <v>3979</v>
      </c>
      <c r="K23" s="445">
        <v>3689</v>
      </c>
      <c r="L23" s="445">
        <v>3665</v>
      </c>
      <c r="M23" s="445">
        <v>3991</v>
      </c>
      <c r="N23" s="445">
        <v>3631</v>
      </c>
      <c r="O23" s="1363"/>
      <c r="P23" s="642" t="s">
        <v>1003</v>
      </c>
      <c r="Q23" s="645" t="s">
        <v>1004</v>
      </c>
      <c r="R23" s="445">
        <v>2932</v>
      </c>
      <c r="S23" s="445">
        <v>2146</v>
      </c>
      <c r="T23" s="445">
        <v>1154</v>
      </c>
      <c r="U23" s="445">
        <v>989</v>
      </c>
      <c r="V23" s="445">
        <v>790</v>
      </c>
      <c r="W23" s="445">
        <v>535</v>
      </c>
      <c r="X23" s="445">
        <v>321</v>
      </c>
      <c r="Y23" s="445">
        <v>151</v>
      </c>
      <c r="Z23" s="445">
        <v>54</v>
      </c>
      <c r="AA23" s="445">
        <v>8</v>
      </c>
      <c r="AB23" s="445">
        <v>1</v>
      </c>
    </row>
    <row r="24" spans="1:28" s="32" customFormat="1" ht="18" customHeight="1">
      <c r="A24" s="1365" t="s">
        <v>1005</v>
      </c>
      <c r="B24" s="642" t="s">
        <v>999</v>
      </c>
      <c r="C24" s="643" t="s">
        <v>377</v>
      </c>
      <c r="D24" s="445">
        <v>89499</v>
      </c>
      <c r="E24" s="445">
        <v>4390</v>
      </c>
      <c r="F24" s="445">
        <v>5908</v>
      </c>
      <c r="G24" s="445">
        <v>7456</v>
      </c>
      <c r="H24" s="445">
        <v>7558</v>
      </c>
      <c r="I24" s="445">
        <v>7031</v>
      </c>
      <c r="J24" s="445">
        <v>7991</v>
      </c>
      <c r="K24" s="445">
        <v>7758</v>
      </c>
      <c r="L24" s="445">
        <v>6912</v>
      </c>
      <c r="M24" s="445">
        <v>7668</v>
      </c>
      <c r="N24" s="445">
        <v>7497</v>
      </c>
      <c r="O24" s="1363" t="s">
        <v>1005</v>
      </c>
      <c r="P24" s="642" t="s">
        <v>999</v>
      </c>
      <c r="Q24" s="645" t="s">
        <v>1000</v>
      </c>
      <c r="R24" s="445">
        <v>6088</v>
      </c>
      <c r="S24" s="445">
        <v>4663</v>
      </c>
      <c r="T24" s="445">
        <v>2444</v>
      </c>
      <c r="U24" s="445">
        <v>1887</v>
      </c>
      <c r="V24" s="445">
        <v>1508</v>
      </c>
      <c r="W24" s="445">
        <v>1258</v>
      </c>
      <c r="X24" s="445">
        <v>1007</v>
      </c>
      <c r="Y24" s="445">
        <v>351</v>
      </c>
      <c r="Z24" s="445">
        <v>109</v>
      </c>
      <c r="AA24" s="445">
        <v>15</v>
      </c>
      <c r="AB24" s="445">
        <v>0</v>
      </c>
    </row>
    <row r="25" spans="1:28" s="32" customFormat="1" ht="18" customHeight="1">
      <c r="A25" s="1365"/>
      <c r="B25" s="642" t="s">
        <v>1001</v>
      </c>
      <c r="C25" s="643" t="s">
        <v>703</v>
      </c>
      <c r="D25" s="445">
        <v>45158</v>
      </c>
      <c r="E25" s="445">
        <v>2192</v>
      </c>
      <c r="F25" s="445">
        <v>3137</v>
      </c>
      <c r="G25" s="445">
        <v>3928</v>
      </c>
      <c r="H25" s="445">
        <v>3914</v>
      </c>
      <c r="I25" s="445">
        <v>3637</v>
      </c>
      <c r="J25" s="445">
        <v>4009</v>
      </c>
      <c r="K25" s="445">
        <v>3879</v>
      </c>
      <c r="L25" s="445">
        <v>3451</v>
      </c>
      <c r="M25" s="445">
        <v>3671</v>
      </c>
      <c r="N25" s="445">
        <v>3638</v>
      </c>
      <c r="O25" s="1363"/>
      <c r="P25" s="642" t="s">
        <v>1001</v>
      </c>
      <c r="Q25" s="645" t="s">
        <v>1002</v>
      </c>
      <c r="R25" s="445">
        <v>3070</v>
      </c>
      <c r="S25" s="445">
        <v>2292</v>
      </c>
      <c r="T25" s="445">
        <v>1192</v>
      </c>
      <c r="U25" s="445">
        <v>875</v>
      </c>
      <c r="V25" s="445">
        <v>685</v>
      </c>
      <c r="W25" s="445">
        <v>667</v>
      </c>
      <c r="X25" s="445">
        <v>672</v>
      </c>
      <c r="Y25" s="445">
        <v>196</v>
      </c>
      <c r="Z25" s="445">
        <v>49</v>
      </c>
      <c r="AA25" s="445">
        <v>4</v>
      </c>
      <c r="AB25" s="445">
        <v>0</v>
      </c>
    </row>
    <row r="26" spans="1:28" s="32" customFormat="1" ht="18" customHeight="1">
      <c r="A26" s="1365"/>
      <c r="B26" s="642" t="s">
        <v>1003</v>
      </c>
      <c r="C26" s="643" t="s">
        <v>46</v>
      </c>
      <c r="D26" s="445">
        <v>44341</v>
      </c>
      <c r="E26" s="445">
        <v>2198</v>
      </c>
      <c r="F26" s="445">
        <v>2771</v>
      </c>
      <c r="G26" s="445">
        <v>3528</v>
      </c>
      <c r="H26" s="445">
        <v>3644</v>
      </c>
      <c r="I26" s="445">
        <v>3394</v>
      </c>
      <c r="J26" s="445">
        <v>3982</v>
      </c>
      <c r="K26" s="445">
        <v>3879</v>
      </c>
      <c r="L26" s="445">
        <v>3461</v>
      </c>
      <c r="M26" s="445">
        <v>3997</v>
      </c>
      <c r="N26" s="445">
        <v>3859</v>
      </c>
      <c r="O26" s="1363"/>
      <c r="P26" s="642" t="s">
        <v>1003</v>
      </c>
      <c r="Q26" s="645" t="s">
        <v>1004</v>
      </c>
      <c r="R26" s="445">
        <v>3018</v>
      </c>
      <c r="S26" s="445">
        <v>2371</v>
      </c>
      <c r="T26" s="445">
        <v>1252</v>
      </c>
      <c r="U26" s="445">
        <v>1012</v>
      </c>
      <c r="V26" s="445">
        <v>823</v>
      </c>
      <c r="W26" s="445">
        <v>591</v>
      </c>
      <c r="X26" s="445">
        <v>335</v>
      </c>
      <c r="Y26" s="445">
        <v>155</v>
      </c>
      <c r="Z26" s="445">
        <v>60</v>
      </c>
      <c r="AA26" s="445">
        <v>11</v>
      </c>
      <c r="AB26" s="445">
        <v>0</v>
      </c>
    </row>
    <row r="27" spans="1:28" s="32" customFormat="1" ht="18" customHeight="1">
      <c r="A27" s="1363" t="s">
        <v>1531</v>
      </c>
      <c r="B27" s="642" t="s">
        <v>999</v>
      </c>
      <c r="C27" s="643" t="s">
        <v>377</v>
      </c>
      <c r="D27" s="445">
        <v>89825</v>
      </c>
      <c r="E27" s="445">
        <v>4182</v>
      </c>
      <c r="F27" s="445">
        <v>5444</v>
      </c>
      <c r="G27" s="445">
        <v>7304</v>
      </c>
      <c r="H27" s="445">
        <v>7509</v>
      </c>
      <c r="I27" s="445">
        <v>7128</v>
      </c>
      <c r="J27" s="445">
        <v>7793</v>
      </c>
      <c r="K27" s="445">
        <v>8021</v>
      </c>
      <c r="L27" s="445">
        <v>6943</v>
      </c>
      <c r="M27" s="445">
        <v>7565</v>
      </c>
      <c r="N27" s="445">
        <v>7539</v>
      </c>
      <c r="O27" s="1363" t="s">
        <v>1531</v>
      </c>
      <c r="P27" s="642" t="s">
        <v>999</v>
      </c>
      <c r="Q27" s="645" t="s">
        <v>1000</v>
      </c>
      <c r="R27" s="445">
        <v>6395</v>
      </c>
      <c r="S27" s="445">
        <v>4969</v>
      </c>
      <c r="T27" s="445">
        <v>2846</v>
      </c>
      <c r="U27" s="445">
        <v>1882</v>
      </c>
      <c r="V27" s="445">
        <v>1515</v>
      </c>
      <c r="W27" s="445">
        <v>1222</v>
      </c>
      <c r="X27" s="445">
        <v>1039</v>
      </c>
      <c r="Y27" s="445">
        <v>401</v>
      </c>
      <c r="Z27" s="445">
        <v>109</v>
      </c>
      <c r="AA27" s="445">
        <v>19</v>
      </c>
      <c r="AB27" s="445">
        <v>0</v>
      </c>
    </row>
    <row r="28" spans="1:28" s="32" customFormat="1" ht="18" customHeight="1">
      <c r="A28" s="1363"/>
      <c r="B28" s="642" t="s">
        <v>1001</v>
      </c>
      <c r="C28" s="643" t="s">
        <v>703</v>
      </c>
      <c r="D28" s="445">
        <v>45260</v>
      </c>
      <c r="E28" s="445">
        <v>2120</v>
      </c>
      <c r="F28" s="445">
        <v>2846</v>
      </c>
      <c r="G28" s="445">
        <v>3873</v>
      </c>
      <c r="H28" s="445">
        <v>3917</v>
      </c>
      <c r="I28" s="445">
        <v>3678</v>
      </c>
      <c r="J28" s="445">
        <v>3910</v>
      </c>
      <c r="K28" s="445">
        <v>4025</v>
      </c>
      <c r="L28" s="445">
        <v>3455</v>
      </c>
      <c r="M28" s="445">
        <v>3647</v>
      </c>
      <c r="N28" s="445">
        <v>3621</v>
      </c>
      <c r="O28" s="1363"/>
      <c r="P28" s="642" t="s">
        <v>1001</v>
      </c>
      <c r="Q28" s="645" t="s">
        <v>1002</v>
      </c>
      <c r="R28" s="445">
        <v>3201</v>
      </c>
      <c r="S28" s="445">
        <v>2444</v>
      </c>
      <c r="T28" s="445">
        <v>1377</v>
      </c>
      <c r="U28" s="445">
        <v>855</v>
      </c>
      <c r="V28" s="445">
        <v>689</v>
      </c>
      <c r="W28" s="445">
        <v>628</v>
      </c>
      <c r="X28" s="445">
        <v>677</v>
      </c>
      <c r="Y28" s="445">
        <v>242</v>
      </c>
      <c r="Z28" s="445">
        <v>51</v>
      </c>
      <c r="AA28" s="445">
        <v>4</v>
      </c>
      <c r="AB28" s="445">
        <v>0</v>
      </c>
    </row>
    <row r="29" spans="1:28" s="32" customFormat="1" ht="18" customHeight="1">
      <c r="A29" s="1363"/>
      <c r="B29" s="642" t="s">
        <v>1003</v>
      </c>
      <c r="C29" s="643" t="s">
        <v>46</v>
      </c>
      <c r="D29" s="445">
        <v>44565</v>
      </c>
      <c r="E29" s="445">
        <v>2062</v>
      </c>
      <c r="F29" s="445">
        <v>2598</v>
      </c>
      <c r="G29" s="445">
        <v>3431</v>
      </c>
      <c r="H29" s="445">
        <v>3592</v>
      </c>
      <c r="I29" s="445">
        <v>3450</v>
      </c>
      <c r="J29" s="445">
        <v>3883</v>
      </c>
      <c r="K29" s="445">
        <v>3996</v>
      </c>
      <c r="L29" s="445">
        <v>3488</v>
      </c>
      <c r="M29" s="445">
        <v>3918</v>
      </c>
      <c r="N29" s="445">
        <v>3918</v>
      </c>
      <c r="O29" s="1363"/>
      <c r="P29" s="642" t="s">
        <v>1003</v>
      </c>
      <c r="Q29" s="645" t="s">
        <v>1004</v>
      </c>
      <c r="R29" s="445">
        <v>3194</v>
      </c>
      <c r="S29" s="445">
        <v>2525</v>
      </c>
      <c r="T29" s="445">
        <v>1469</v>
      </c>
      <c r="U29" s="445">
        <v>1027</v>
      </c>
      <c r="V29" s="445">
        <v>826</v>
      </c>
      <c r="W29" s="445">
        <v>594</v>
      </c>
      <c r="X29" s="445">
        <v>362</v>
      </c>
      <c r="Y29" s="445">
        <v>159</v>
      </c>
      <c r="Z29" s="445">
        <v>58</v>
      </c>
      <c r="AA29" s="445">
        <v>15</v>
      </c>
      <c r="AB29" s="445">
        <v>0</v>
      </c>
    </row>
    <row r="30" spans="1:28" s="32" customFormat="1" ht="18" customHeight="1">
      <c r="A30" s="1363" t="s">
        <v>1532</v>
      </c>
      <c r="B30" s="642" t="s">
        <v>999</v>
      </c>
      <c r="C30" s="643" t="s">
        <v>377</v>
      </c>
      <c r="D30" s="445">
        <v>90591</v>
      </c>
      <c r="E30" s="445">
        <v>4136</v>
      </c>
      <c r="F30" s="445">
        <v>5177</v>
      </c>
      <c r="G30" s="445">
        <v>7080</v>
      </c>
      <c r="H30" s="445">
        <v>7663</v>
      </c>
      <c r="I30" s="445">
        <v>7178</v>
      </c>
      <c r="J30" s="445">
        <v>7560</v>
      </c>
      <c r="K30" s="445">
        <v>8119</v>
      </c>
      <c r="L30" s="445">
        <v>7146</v>
      </c>
      <c r="M30" s="445">
        <v>7435</v>
      </c>
      <c r="N30" s="445">
        <v>7618</v>
      </c>
      <c r="O30" s="1363" t="s">
        <v>1532</v>
      </c>
      <c r="P30" s="642" t="s">
        <v>999</v>
      </c>
      <c r="Q30" s="645" t="s">
        <v>1000</v>
      </c>
      <c r="R30" s="445">
        <v>6660</v>
      </c>
      <c r="S30" s="445">
        <v>5192</v>
      </c>
      <c r="T30" s="445">
        <v>3332</v>
      </c>
      <c r="U30" s="445">
        <v>1872</v>
      </c>
      <c r="V30" s="445">
        <v>1590</v>
      </c>
      <c r="W30" s="445">
        <v>1187</v>
      </c>
      <c r="X30" s="445">
        <v>1053</v>
      </c>
      <c r="Y30" s="445">
        <v>453</v>
      </c>
      <c r="Z30" s="445">
        <v>120</v>
      </c>
      <c r="AA30" s="445">
        <v>20</v>
      </c>
      <c r="AB30" s="445">
        <v>0</v>
      </c>
    </row>
    <row r="31" spans="1:28" s="32" customFormat="1" ht="18" customHeight="1">
      <c r="A31" s="1363"/>
      <c r="B31" s="642" t="s">
        <v>1001</v>
      </c>
      <c r="C31" s="643" t="s">
        <v>703</v>
      </c>
      <c r="D31" s="445">
        <v>45571</v>
      </c>
      <c r="E31" s="445">
        <v>2115</v>
      </c>
      <c r="F31" s="445">
        <v>2673</v>
      </c>
      <c r="G31" s="445">
        <v>3781</v>
      </c>
      <c r="H31" s="445">
        <v>4027</v>
      </c>
      <c r="I31" s="445">
        <v>3693</v>
      </c>
      <c r="J31" s="445">
        <v>3793</v>
      </c>
      <c r="K31" s="445">
        <v>4082</v>
      </c>
      <c r="L31" s="445">
        <v>3521</v>
      </c>
      <c r="M31" s="445">
        <v>3622</v>
      </c>
      <c r="N31" s="445">
        <v>3621</v>
      </c>
      <c r="O31" s="1363"/>
      <c r="P31" s="642" t="s">
        <v>1001</v>
      </c>
      <c r="Q31" s="645" t="s">
        <v>1002</v>
      </c>
      <c r="R31" s="445">
        <v>3304</v>
      </c>
      <c r="S31" s="445">
        <v>2566</v>
      </c>
      <c r="T31" s="445">
        <v>1641</v>
      </c>
      <c r="U31" s="445">
        <v>840</v>
      </c>
      <c r="V31" s="445">
        <v>712</v>
      </c>
      <c r="W31" s="445">
        <v>577</v>
      </c>
      <c r="X31" s="445">
        <v>657</v>
      </c>
      <c r="Y31" s="445">
        <v>283</v>
      </c>
      <c r="Z31" s="445">
        <v>58</v>
      </c>
      <c r="AA31" s="445">
        <v>5</v>
      </c>
      <c r="AB31" s="445">
        <v>0</v>
      </c>
    </row>
    <row r="32" spans="1:28" s="32" customFormat="1" ht="18" customHeight="1">
      <c r="A32" s="1363"/>
      <c r="B32" s="642" t="s">
        <v>1003</v>
      </c>
      <c r="C32" s="643" t="s">
        <v>46</v>
      </c>
      <c r="D32" s="445">
        <v>45020</v>
      </c>
      <c r="E32" s="445">
        <v>2021</v>
      </c>
      <c r="F32" s="445">
        <v>2504</v>
      </c>
      <c r="G32" s="445">
        <v>3299</v>
      </c>
      <c r="H32" s="445">
        <v>3636</v>
      </c>
      <c r="I32" s="445">
        <v>3485</v>
      </c>
      <c r="J32" s="445">
        <v>3767</v>
      </c>
      <c r="K32" s="445">
        <v>4037</v>
      </c>
      <c r="L32" s="445">
        <v>3625</v>
      </c>
      <c r="M32" s="445">
        <v>3813</v>
      </c>
      <c r="N32" s="445">
        <v>3997</v>
      </c>
      <c r="O32" s="1363"/>
      <c r="P32" s="642" t="s">
        <v>1003</v>
      </c>
      <c r="Q32" s="645" t="s">
        <v>1004</v>
      </c>
      <c r="R32" s="445">
        <v>3356</v>
      </c>
      <c r="S32" s="445">
        <v>2626</v>
      </c>
      <c r="T32" s="445">
        <v>1691</v>
      </c>
      <c r="U32" s="445">
        <v>1032</v>
      </c>
      <c r="V32" s="445">
        <v>878</v>
      </c>
      <c r="W32" s="445">
        <v>610</v>
      </c>
      <c r="X32" s="445">
        <v>396</v>
      </c>
      <c r="Y32" s="445">
        <v>170</v>
      </c>
      <c r="Z32" s="445">
        <v>62</v>
      </c>
      <c r="AA32" s="445">
        <v>15</v>
      </c>
      <c r="AB32" s="445">
        <v>0</v>
      </c>
    </row>
    <row r="33" spans="1:28" s="32" customFormat="1" ht="18" customHeight="1">
      <c r="A33" s="1363" t="s">
        <v>1535</v>
      </c>
      <c r="B33" s="642" t="s">
        <v>999</v>
      </c>
      <c r="C33" s="643" t="s">
        <v>584</v>
      </c>
      <c r="D33" s="445">
        <v>91367</v>
      </c>
      <c r="E33" s="445">
        <v>4281</v>
      </c>
      <c r="F33" s="445">
        <v>5031</v>
      </c>
      <c r="G33" s="445">
        <v>6643</v>
      </c>
      <c r="H33" s="445">
        <v>7738</v>
      </c>
      <c r="I33" s="445">
        <v>7342</v>
      </c>
      <c r="J33" s="445">
        <v>7319</v>
      </c>
      <c r="K33" s="445">
        <v>8151</v>
      </c>
      <c r="L33" s="445">
        <v>7322</v>
      </c>
      <c r="M33" s="445">
        <v>7293</v>
      </c>
      <c r="N33" s="445">
        <v>7623</v>
      </c>
      <c r="O33" s="1363" t="s">
        <v>1535</v>
      </c>
      <c r="P33" s="642" t="s">
        <v>999</v>
      </c>
      <c r="Q33" s="645" t="s">
        <v>1000</v>
      </c>
      <c r="R33" s="445">
        <v>6914</v>
      </c>
      <c r="S33" s="445">
        <v>5493</v>
      </c>
      <c r="T33" s="445">
        <v>3734</v>
      </c>
      <c r="U33" s="445">
        <v>1937</v>
      </c>
      <c r="V33" s="445">
        <v>1655</v>
      </c>
      <c r="W33" s="445">
        <v>1220</v>
      </c>
      <c r="X33" s="445">
        <v>990</v>
      </c>
      <c r="Y33" s="445">
        <v>523</v>
      </c>
      <c r="Z33" s="445">
        <v>132</v>
      </c>
      <c r="AA33" s="445">
        <v>25</v>
      </c>
      <c r="AB33" s="445">
        <v>1</v>
      </c>
    </row>
    <row r="34" spans="1:28" s="32" customFormat="1" ht="18" customHeight="1">
      <c r="A34" s="1363"/>
      <c r="B34" s="642" t="s">
        <v>1001</v>
      </c>
      <c r="C34" s="643" t="s">
        <v>703</v>
      </c>
      <c r="D34" s="445">
        <v>45918</v>
      </c>
      <c r="E34" s="445">
        <v>2216</v>
      </c>
      <c r="F34" s="445">
        <v>2553</v>
      </c>
      <c r="G34" s="445">
        <v>3492</v>
      </c>
      <c r="H34" s="445">
        <v>4100</v>
      </c>
      <c r="I34" s="445">
        <v>3790</v>
      </c>
      <c r="J34" s="445">
        <v>3729</v>
      </c>
      <c r="K34" s="445">
        <v>4073</v>
      </c>
      <c r="L34" s="445">
        <v>3632</v>
      </c>
      <c r="M34" s="445">
        <v>3534</v>
      </c>
      <c r="N34" s="445">
        <v>3633</v>
      </c>
      <c r="O34" s="1363"/>
      <c r="P34" s="642" t="s">
        <v>1001</v>
      </c>
      <c r="Q34" s="645" t="s">
        <v>1002</v>
      </c>
      <c r="R34" s="445">
        <v>3409</v>
      </c>
      <c r="S34" s="445">
        <v>2706</v>
      </c>
      <c r="T34" s="445">
        <v>1843</v>
      </c>
      <c r="U34" s="445">
        <v>897</v>
      </c>
      <c r="V34" s="445">
        <v>750</v>
      </c>
      <c r="W34" s="445">
        <v>552</v>
      </c>
      <c r="X34" s="445">
        <v>597</v>
      </c>
      <c r="Y34" s="445">
        <v>333</v>
      </c>
      <c r="Z34" s="445">
        <v>71</v>
      </c>
      <c r="AA34" s="445">
        <v>8</v>
      </c>
      <c r="AB34" s="445">
        <v>0</v>
      </c>
    </row>
    <row r="35" spans="1:28" s="32" customFormat="1" ht="18" customHeight="1">
      <c r="A35" s="1368"/>
      <c r="B35" s="642" t="s">
        <v>1003</v>
      </c>
      <c r="C35" s="643" t="s">
        <v>808</v>
      </c>
      <c r="D35" s="445">
        <v>45449</v>
      </c>
      <c r="E35" s="445">
        <v>2065</v>
      </c>
      <c r="F35" s="445">
        <v>2478</v>
      </c>
      <c r="G35" s="445">
        <v>3151</v>
      </c>
      <c r="H35" s="445">
        <v>3638</v>
      </c>
      <c r="I35" s="445">
        <v>3552</v>
      </c>
      <c r="J35" s="445">
        <v>3590</v>
      </c>
      <c r="K35" s="445">
        <v>4078</v>
      </c>
      <c r="L35" s="445">
        <v>3690</v>
      </c>
      <c r="M35" s="445">
        <v>3759</v>
      </c>
      <c r="N35" s="445">
        <v>3990</v>
      </c>
      <c r="O35" s="1363"/>
      <c r="P35" s="642" t="s">
        <v>1003</v>
      </c>
      <c r="Q35" s="645" t="s">
        <v>1004</v>
      </c>
      <c r="R35" s="445">
        <v>3505</v>
      </c>
      <c r="S35" s="445">
        <v>2787</v>
      </c>
      <c r="T35" s="445">
        <v>1891</v>
      </c>
      <c r="U35" s="445">
        <v>1040</v>
      </c>
      <c r="V35" s="445">
        <v>905</v>
      </c>
      <c r="W35" s="445">
        <v>668</v>
      </c>
      <c r="X35" s="445">
        <v>393</v>
      </c>
      <c r="Y35" s="445">
        <v>190</v>
      </c>
      <c r="Z35" s="445">
        <v>61</v>
      </c>
      <c r="AA35" s="445">
        <v>17</v>
      </c>
      <c r="AB35" s="445">
        <v>1</v>
      </c>
    </row>
    <row r="36" spans="1:28" ht="16.5" customHeight="1">
      <c r="A36" s="986" t="s">
        <v>519</v>
      </c>
      <c r="B36" s="644"/>
      <c r="C36" s="644"/>
      <c r="D36" s="167"/>
      <c r="E36" s="167"/>
      <c r="F36" s="167"/>
      <c r="G36" s="167"/>
      <c r="H36" s="167"/>
      <c r="I36" s="168" t="s">
        <v>14</v>
      </c>
      <c r="J36" s="168"/>
      <c r="K36" s="168"/>
      <c r="L36" s="168"/>
      <c r="M36" s="168"/>
      <c r="N36" s="168"/>
      <c r="O36" s="1366" t="s">
        <v>15</v>
      </c>
      <c r="P36" s="1366"/>
      <c r="Q36" s="1366"/>
      <c r="R36" s="1366"/>
      <c r="S36" s="1366"/>
      <c r="T36" s="1366"/>
      <c r="U36" s="1366"/>
      <c r="V36" s="1366"/>
      <c r="W36" s="1367" t="s">
        <v>14</v>
      </c>
      <c r="X36" s="1367"/>
      <c r="Y36" s="1367"/>
      <c r="Z36" s="1367"/>
      <c r="AA36" s="1367"/>
      <c r="AB36" s="1367"/>
    </row>
  </sheetData>
  <sheetProtection/>
  <mergeCells count="28">
    <mergeCell ref="O36:V36"/>
    <mergeCell ref="W36:AB36"/>
    <mergeCell ref="A33:A35"/>
    <mergeCell ref="O33:O35"/>
    <mergeCell ref="A27:A29"/>
    <mergeCell ref="O27:O29"/>
    <mergeCell ref="A18:A20"/>
    <mergeCell ref="O18:O20"/>
    <mergeCell ref="A24:A26"/>
    <mergeCell ref="O24:O26"/>
    <mergeCell ref="A30:A32"/>
    <mergeCell ref="O30:O32"/>
    <mergeCell ref="A21:A23"/>
    <mergeCell ref="O21:O23"/>
    <mergeCell ref="A12:A14"/>
    <mergeCell ref="O12:O14"/>
    <mergeCell ref="A15:A17"/>
    <mergeCell ref="O15:O17"/>
    <mergeCell ref="A6:A8"/>
    <mergeCell ref="O6:O8"/>
    <mergeCell ref="W2:AB2"/>
    <mergeCell ref="A4:C5"/>
    <mergeCell ref="O4:Q5"/>
    <mergeCell ref="A9:A11"/>
    <mergeCell ref="O9:O11"/>
    <mergeCell ref="A2:H2"/>
    <mergeCell ref="I2:N2"/>
    <mergeCell ref="O2:V2"/>
  </mergeCells>
  <printOptions horizontalCentered="1"/>
  <pageMargins left="0.2755905511811024" right="0.2755905511811024" top="0.4724409448818898" bottom="0.2755905511811024" header="0.31496062992125984" footer="0.31496062992125984"/>
  <pageSetup firstPageNumber="46" useFirstPageNumber="1" horizontalDpi="300" verticalDpi="300" orientation="portrait" paperSize="13" r:id="rId1"/>
  <headerFooter>
    <oddFooter>&amp;C&amp;10&amp;P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9">
      <pane xSplit="3" topLeftCell="R1" activePane="topRight" state="frozen"/>
      <selection pane="topLeft" activeCell="A40" sqref="A40"/>
      <selection pane="topRight" activeCell="V39" sqref="V39:W40"/>
    </sheetView>
  </sheetViews>
  <sheetFormatPr defaultColWidth="7.3984375" defaultRowHeight="15"/>
  <cols>
    <col min="1" max="1" width="9.296875" style="26" customWidth="1"/>
    <col min="2" max="2" width="3.296875" style="26" customWidth="1"/>
    <col min="3" max="3" width="6.09765625" style="26" customWidth="1"/>
    <col min="4" max="7" width="8.09765625" style="26" customWidth="1"/>
    <col min="8" max="8" width="8.09765625" style="27" customWidth="1"/>
    <col min="9" max="9" width="9.3984375" style="27" customWidth="1"/>
    <col min="10" max="13" width="9.3984375" style="26" customWidth="1"/>
    <col min="14" max="14" width="9.3984375" style="27" customWidth="1"/>
    <col min="15" max="15" width="10" style="27" customWidth="1"/>
    <col min="16" max="16" width="2.3984375" style="26" customWidth="1"/>
    <col min="17" max="17" width="5.296875" style="26" customWidth="1"/>
    <col min="18" max="21" width="8.19921875" style="26" customWidth="1"/>
    <col min="22" max="22" width="8.19921875" style="27" customWidth="1"/>
    <col min="23" max="23" width="9.59765625" style="27" customWidth="1"/>
    <col min="24" max="27" width="9.59765625" style="26" customWidth="1"/>
    <col min="28" max="28" width="9.59765625" style="27" customWidth="1"/>
    <col min="29" max="16384" width="7.3984375" style="26" customWidth="1"/>
  </cols>
  <sheetData>
    <row r="1" spans="1:28" s="623" customFormat="1" ht="15" customHeight="1">
      <c r="A1" s="694"/>
      <c r="H1" s="624"/>
      <c r="I1" s="624"/>
      <c r="N1" s="625"/>
      <c r="O1" s="694"/>
      <c r="V1" s="624"/>
      <c r="W1" s="624"/>
      <c r="AB1" s="443"/>
    </row>
    <row r="2" spans="1:28" s="626" customFormat="1" ht="18.75" customHeight="1">
      <c r="A2" s="1372" t="s">
        <v>713</v>
      </c>
      <c r="B2" s="1372"/>
      <c r="C2" s="1372"/>
      <c r="D2" s="1372"/>
      <c r="E2" s="1372"/>
      <c r="F2" s="1372"/>
      <c r="G2" s="1372"/>
      <c r="H2" s="1372"/>
      <c r="I2" s="1372" t="s">
        <v>732</v>
      </c>
      <c r="J2" s="1372"/>
      <c r="K2" s="1372"/>
      <c r="L2" s="1372"/>
      <c r="M2" s="1372"/>
      <c r="N2" s="1372"/>
      <c r="O2" s="1372" t="s">
        <v>16</v>
      </c>
      <c r="P2" s="1372"/>
      <c r="Q2" s="1372"/>
      <c r="R2" s="1372"/>
      <c r="S2" s="1372"/>
      <c r="T2" s="1372"/>
      <c r="U2" s="1372"/>
      <c r="V2" s="1372"/>
      <c r="W2" s="1372" t="s">
        <v>17</v>
      </c>
      <c r="X2" s="1372"/>
      <c r="Y2" s="1372"/>
      <c r="Z2" s="1372"/>
      <c r="AA2" s="1372"/>
      <c r="AB2" s="1372"/>
    </row>
    <row r="3" spans="1:28" s="626" customFormat="1" ht="15" customHeight="1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27"/>
    </row>
    <row r="4" spans="1:28" s="623" customFormat="1" ht="16.5" customHeight="1">
      <c r="A4" s="628" t="s">
        <v>955</v>
      </c>
      <c r="I4" s="624"/>
      <c r="N4" s="625" t="s">
        <v>956</v>
      </c>
      <c r="O4" s="628" t="s">
        <v>955</v>
      </c>
      <c r="V4" s="629"/>
      <c r="W4" s="624"/>
      <c r="AB4" s="625" t="s">
        <v>956</v>
      </c>
    </row>
    <row r="5" spans="1:28" s="635" customFormat="1" ht="21" customHeight="1">
      <c r="A5" s="1355" t="s">
        <v>1198</v>
      </c>
      <c r="B5" s="1355"/>
      <c r="C5" s="1356"/>
      <c r="D5" s="169" t="s">
        <v>957</v>
      </c>
      <c r="E5" s="630" t="s">
        <v>846</v>
      </c>
      <c r="F5" s="630" t="s">
        <v>958</v>
      </c>
      <c r="G5" s="630" t="s">
        <v>959</v>
      </c>
      <c r="H5" s="630" t="s">
        <v>960</v>
      </c>
      <c r="I5" s="630" t="s">
        <v>961</v>
      </c>
      <c r="J5" s="630" t="s">
        <v>962</v>
      </c>
      <c r="K5" s="630" t="s">
        <v>963</v>
      </c>
      <c r="L5" s="630" t="s">
        <v>964</v>
      </c>
      <c r="M5" s="631" t="s">
        <v>965</v>
      </c>
      <c r="N5" s="632" t="s">
        <v>966</v>
      </c>
      <c r="O5" s="1359" t="s">
        <v>1144</v>
      </c>
      <c r="P5" s="1360"/>
      <c r="Q5" s="1360"/>
      <c r="R5" s="631" t="s">
        <v>967</v>
      </c>
      <c r="S5" s="630" t="s">
        <v>968</v>
      </c>
      <c r="T5" s="630" t="s">
        <v>969</v>
      </c>
      <c r="U5" s="630" t="s">
        <v>970</v>
      </c>
      <c r="V5" s="630" t="s">
        <v>971</v>
      </c>
      <c r="W5" s="630" t="s">
        <v>972</v>
      </c>
      <c r="X5" s="630" t="s">
        <v>973</v>
      </c>
      <c r="Y5" s="630" t="s">
        <v>974</v>
      </c>
      <c r="Z5" s="630" t="s">
        <v>975</v>
      </c>
      <c r="AA5" s="633" t="s">
        <v>976</v>
      </c>
      <c r="AB5" s="634" t="s">
        <v>977</v>
      </c>
    </row>
    <row r="6" spans="1:28" s="641" customFormat="1" ht="21" customHeight="1">
      <c r="A6" s="1357"/>
      <c r="B6" s="1357"/>
      <c r="C6" s="1358"/>
      <c r="D6" s="636" t="s">
        <v>862</v>
      </c>
      <c r="E6" s="637" t="s">
        <v>978</v>
      </c>
      <c r="F6" s="637" t="s">
        <v>979</v>
      </c>
      <c r="G6" s="637" t="s">
        <v>980</v>
      </c>
      <c r="H6" s="637" t="s">
        <v>981</v>
      </c>
      <c r="I6" s="637" t="s">
        <v>982</v>
      </c>
      <c r="J6" s="637" t="s">
        <v>983</v>
      </c>
      <c r="K6" s="637" t="s">
        <v>984</v>
      </c>
      <c r="L6" s="637" t="s">
        <v>985</v>
      </c>
      <c r="M6" s="638" t="s">
        <v>986</v>
      </c>
      <c r="N6" s="639" t="s">
        <v>987</v>
      </c>
      <c r="O6" s="1361"/>
      <c r="P6" s="1362"/>
      <c r="Q6" s="1362"/>
      <c r="R6" s="636" t="s">
        <v>988</v>
      </c>
      <c r="S6" s="637" t="s">
        <v>989</v>
      </c>
      <c r="T6" s="637" t="s">
        <v>990</v>
      </c>
      <c r="U6" s="637" t="s">
        <v>991</v>
      </c>
      <c r="V6" s="637" t="s">
        <v>992</v>
      </c>
      <c r="W6" s="637" t="s">
        <v>993</v>
      </c>
      <c r="X6" s="637" t="s">
        <v>994</v>
      </c>
      <c r="Y6" s="637" t="s">
        <v>995</v>
      </c>
      <c r="Z6" s="637" t="s">
        <v>996</v>
      </c>
      <c r="AA6" s="637" t="s">
        <v>997</v>
      </c>
      <c r="AB6" s="640" t="s">
        <v>998</v>
      </c>
    </row>
    <row r="7" spans="1:28" s="28" customFormat="1" ht="3" customHeight="1">
      <c r="A7" s="30"/>
      <c r="B7" s="30"/>
      <c r="C7" s="161"/>
      <c r="D7" s="29"/>
      <c r="E7" s="31"/>
      <c r="F7" s="31"/>
      <c r="G7" s="31"/>
      <c r="H7" s="31"/>
      <c r="I7" s="31"/>
      <c r="J7" s="31"/>
      <c r="K7" s="31"/>
      <c r="L7" s="31"/>
      <c r="M7" s="31"/>
      <c r="N7" s="31"/>
      <c r="O7" s="29"/>
      <c r="P7" s="29"/>
      <c r="Q7" s="163"/>
      <c r="R7" s="31"/>
      <c r="S7" s="31"/>
      <c r="T7" s="31"/>
      <c r="U7" s="31"/>
      <c r="V7" s="29"/>
      <c r="W7" s="29"/>
      <c r="X7" s="29"/>
      <c r="Y7" s="29"/>
      <c r="Z7" s="29"/>
      <c r="AA7" s="29"/>
      <c r="AB7" s="29"/>
    </row>
    <row r="8" spans="1:28" s="121" customFormat="1" ht="18.75" customHeight="1">
      <c r="A8" s="1373" t="s">
        <v>1536</v>
      </c>
      <c r="B8" s="446" t="s">
        <v>57</v>
      </c>
      <c r="C8" s="170" t="s">
        <v>868</v>
      </c>
      <c r="D8" s="120">
        <f aca="true" t="shared" si="0" ref="D8:N8">SUM(D11+D14+D17+D20+D23+D26+D29+D32+D41+D44+D47+D50+D53+D56+D59)</f>
        <v>91939</v>
      </c>
      <c r="E8" s="120">
        <f t="shared" si="0"/>
        <v>4341</v>
      </c>
      <c r="F8" s="120">
        <f t="shared" si="0"/>
        <v>4846</v>
      </c>
      <c r="G8" s="120">
        <f t="shared" si="0"/>
        <v>6406</v>
      </c>
      <c r="H8" s="120">
        <f t="shared" si="0"/>
        <v>7522</v>
      </c>
      <c r="I8" s="120">
        <f t="shared" si="0"/>
        <v>7379</v>
      </c>
      <c r="J8" s="120">
        <f t="shared" si="0"/>
        <v>7213</v>
      </c>
      <c r="K8" s="120">
        <f t="shared" si="0"/>
        <v>8228</v>
      </c>
      <c r="L8" s="120">
        <f t="shared" si="0"/>
        <v>7533</v>
      </c>
      <c r="M8" s="120">
        <f t="shared" si="0"/>
        <v>7169</v>
      </c>
      <c r="N8" s="120">
        <f t="shared" si="0"/>
        <v>7563</v>
      </c>
      <c r="O8" s="1373" t="s">
        <v>1536</v>
      </c>
      <c r="P8" s="446" t="s">
        <v>57</v>
      </c>
      <c r="Q8" s="171" t="s">
        <v>1000</v>
      </c>
      <c r="R8" s="120">
        <f aca="true" t="shared" si="1" ref="R8:AB8">SUM(R11+R14+R17+R20+R23+R26+R29+R32+R41+R44+R47+R50+R53+R56+R59)</f>
        <v>7137</v>
      </c>
      <c r="S8" s="120">
        <f t="shared" si="1"/>
        <v>5775</v>
      </c>
      <c r="T8" s="120">
        <f t="shared" si="1"/>
        <v>4115</v>
      </c>
      <c r="U8" s="120">
        <f t="shared" si="1"/>
        <v>2107</v>
      </c>
      <c r="V8" s="120">
        <f t="shared" si="1"/>
        <v>1682</v>
      </c>
      <c r="W8" s="120">
        <f t="shared" si="1"/>
        <v>1245</v>
      </c>
      <c r="X8" s="120">
        <f t="shared" si="1"/>
        <v>938</v>
      </c>
      <c r="Y8" s="120">
        <f t="shared" si="1"/>
        <v>574</v>
      </c>
      <c r="Z8" s="120">
        <f t="shared" si="1"/>
        <v>137</v>
      </c>
      <c r="AA8" s="120">
        <f t="shared" si="1"/>
        <v>28</v>
      </c>
      <c r="AB8" s="120">
        <f t="shared" si="1"/>
        <v>1</v>
      </c>
    </row>
    <row r="9" spans="1:28" s="121" customFormat="1" ht="18.75" customHeight="1">
      <c r="A9" s="1373"/>
      <c r="B9" s="446" t="s">
        <v>58</v>
      </c>
      <c r="C9" s="170" t="s">
        <v>870</v>
      </c>
      <c r="D9" s="120">
        <f aca="true" t="shared" si="2" ref="D9:N9">SUM(D12+D15+D18+D21+D24+D27+D30+D33+D42+D45+D48+D51+D54+D57+D60)</f>
        <v>46103</v>
      </c>
      <c r="E9" s="120">
        <f t="shared" si="2"/>
        <v>2217</v>
      </c>
      <c r="F9" s="120">
        <f t="shared" si="2"/>
        <v>2457</v>
      </c>
      <c r="G9" s="120">
        <f t="shared" si="2"/>
        <v>3385</v>
      </c>
      <c r="H9" s="120">
        <f t="shared" si="2"/>
        <v>3945</v>
      </c>
      <c r="I9" s="120">
        <f t="shared" si="2"/>
        <v>3822</v>
      </c>
      <c r="J9" s="120">
        <f t="shared" si="2"/>
        <v>3721</v>
      </c>
      <c r="K9" s="120">
        <f t="shared" si="2"/>
        <v>4078</v>
      </c>
      <c r="L9" s="120">
        <f t="shared" si="2"/>
        <v>3757</v>
      </c>
      <c r="M9" s="120">
        <f t="shared" si="2"/>
        <v>3512</v>
      </c>
      <c r="N9" s="120">
        <f t="shared" si="2"/>
        <v>3571</v>
      </c>
      <c r="O9" s="1373"/>
      <c r="P9" s="446" t="s">
        <v>58</v>
      </c>
      <c r="Q9" s="171" t="s">
        <v>1002</v>
      </c>
      <c r="R9" s="120">
        <f aca="true" t="shared" si="3" ref="R9:AB9">SUM(R12+R15+R18+R21+R24+R27+R30+R33+R42+R45+R48+R51+R54+R57+R60)</f>
        <v>3507</v>
      </c>
      <c r="S9" s="120">
        <f t="shared" si="3"/>
        <v>2844</v>
      </c>
      <c r="T9" s="120">
        <f t="shared" si="3"/>
        <v>1995</v>
      </c>
      <c r="U9" s="120">
        <f t="shared" si="3"/>
        <v>989</v>
      </c>
      <c r="V9" s="120">
        <f t="shared" si="3"/>
        <v>764</v>
      </c>
      <c r="W9" s="120">
        <f t="shared" si="3"/>
        <v>544</v>
      </c>
      <c r="X9" s="120">
        <f t="shared" si="3"/>
        <v>536</v>
      </c>
      <c r="Y9" s="120">
        <f t="shared" si="3"/>
        <v>374</v>
      </c>
      <c r="Z9" s="120">
        <f t="shared" si="3"/>
        <v>75</v>
      </c>
      <c r="AA9" s="120">
        <f t="shared" si="3"/>
        <v>10</v>
      </c>
      <c r="AB9" s="120">
        <f t="shared" si="3"/>
        <v>0</v>
      </c>
    </row>
    <row r="10" spans="1:28" s="121" customFormat="1" ht="18.75" customHeight="1">
      <c r="A10" s="1373"/>
      <c r="B10" s="446" t="s">
        <v>59</v>
      </c>
      <c r="C10" s="170" t="s">
        <v>871</v>
      </c>
      <c r="D10" s="120">
        <f aca="true" t="shared" si="4" ref="D10:N10">SUM(D13+D16+D19+D22+D25+D28+D31+D34+D43+D46+D49+D52+D55+D58+D61)</f>
        <v>45836</v>
      </c>
      <c r="E10" s="120">
        <f t="shared" si="4"/>
        <v>2124</v>
      </c>
      <c r="F10" s="120">
        <f t="shared" si="4"/>
        <v>2389</v>
      </c>
      <c r="G10" s="120">
        <f t="shared" si="4"/>
        <v>3021</v>
      </c>
      <c r="H10" s="120">
        <f t="shared" si="4"/>
        <v>3577</v>
      </c>
      <c r="I10" s="120">
        <f t="shared" si="4"/>
        <v>3557</v>
      </c>
      <c r="J10" s="120">
        <f t="shared" si="4"/>
        <v>3492</v>
      </c>
      <c r="K10" s="120">
        <f t="shared" si="4"/>
        <v>4150</v>
      </c>
      <c r="L10" s="120">
        <f t="shared" si="4"/>
        <v>3776</v>
      </c>
      <c r="M10" s="120">
        <f t="shared" si="4"/>
        <v>3657</v>
      </c>
      <c r="N10" s="120">
        <f t="shared" si="4"/>
        <v>3992</v>
      </c>
      <c r="O10" s="1373"/>
      <c r="P10" s="446" t="s">
        <v>59</v>
      </c>
      <c r="Q10" s="171" t="s">
        <v>1004</v>
      </c>
      <c r="R10" s="120">
        <f aca="true" t="shared" si="5" ref="R10:AB10">SUM(R13+R16+R19+R22+R25+R28+R31+R34+R43+R46+R49+R52+R55+R58+R61)</f>
        <v>3630</v>
      </c>
      <c r="S10" s="120">
        <f t="shared" si="5"/>
        <v>2931</v>
      </c>
      <c r="T10" s="120">
        <f t="shared" si="5"/>
        <v>2120</v>
      </c>
      <c r="U10" s="120">
        <f t="shared" si="5"/>
        <v>1118</v>
      </c>
      <c r="V10" s="120">
        <f t="shared" si="5"/>
        <v>918</v>
      </c>
      <c r="W10" s="120">
        <f t="shared" si="5"/>
        <v>701</v>
      </c>
      <c r="X10" s="120">
        <f t="shared" si="5"/>
        <v>402</v>
      </c>
      <c r="Y10" s="120">
        <f t="shared" si="5"/>
        <v>200</v>
      </c>
      <c r="Z10" s="120">
        <f t="shared" si="5"/>
        <v>62</v>
      </c>
      <c r="AA10" s="120">
        <f t="shared" si="5"/>
        <v>18</v>
      </c>
      <c r="AB10" s="120">
        <f t="shared" si="5"/>
        <v>1</v>
      </c>
    </row>
    <row r="11" spans="1:28" s="32" customFormat="1" ht="18.75" customHeight="1">
      <c r="A11" s="1369" t="s">
        <v>1284</v>
      </c>
      <c r="B11" s="444" t="s">
        <v>999</v>
      </c>
      <c r="C11" s="162" t="s">
        <v>868</v>
      </c>
      <c r="D11" s="445">
        <f>SUM(E11:N11)+SUM(R11:AB11)</f>
        <v>7009</v>
      </c>
      <c r="E11" s="445">
        <f>SUM(E12:E13)</f>
        <v>326</v>
      </c>
      <c r="F11" s="445">
        <f aca="true" t="shared" si="6" ref="F11:N11">SUM(F12:F13)</f>
        <v>383</v>
      </c>
      <c r="G11" s="445">
        <f t="shared" si="6"/>
        <v>504</v>
      </c>
      <c r="H11" s="445">
        <f t="shared" si="6"/>
        <v>653</v>
      </c>
      <c r="I11" s="445">
        <f t="shared" si="6"/>
        <v>597</v>
      </c>
      <c r="J11" s="445">
        <f t="shared" si="6"/>
        <v>592</v>
      </c>
      <c r="K11" s="445">
        <f t="shared" si="6"/>
        <v>605</v>
      </c>
      <c r="L11" s="445">
        <f t="shared" si="6"/>
        <v>568</v>
      </c>
      <c r="M11" s="445">
        <f t="shared" si="6"/>
        <v>582</v>
      </c>
      <c r="N11" s="445">
        <f t="shared" si="6"/>
        <v>595</v>
      </c>
      <c r="O11" s="1369" t="s">
        <v>1284</v>
      </c>
      <c r="P11" s="444" t="s">
        <v>999</v>
      </c>
      <c r="Q11" s="164" t="s">
        <v>1000</v>
      </c>
      <c r="R11" s="445">
        <f>SUM(R12:R13)</f>
        <v>571</v>
      </c>
      <c r="S11" s="445">
        <f aca="true" t="shared" si="7" ref="S11:AB11">SUM(S12:S13)</f>
        <v>420</v>
      </c>
      <c r="T11" s="445">
        <f t="shared" si="7"/>
        <v>275</v>
      </c>
      <c r="U11" s="445">
        <f t="shared" si="7"/>
        <v>124</v>
      </c>
      <c r="V11" s="445">
        <f t="shared" si="7"/>
        <v>84</v>
      </c>
      <c r="W11" s="445">
        <f t="shared" si="7"/>
        <v>67</v>
      </c>
      <c r="X11" s="445">
        <f t="shared" si="7"/>
        <v>39</v>
      </c>
      <c r="Y11" s="445">
        <f t="shared" si="7"/>
        <v>20</v>
      </c>
      <c r="Z11" s="445">
        <f t="shared" si="7"/>
        <v>2</v>
      </c>
      <c r="AA11" s="445">
        <f t="shared" si="7"/>
        <v>2</v>
      </c>
      <c r="AB11" s="445">
        <f t="shared" si="7"/>
        <v>0</v>
      </c>
    </row>
    <row r="12" spans="1:28" s="32" customFormat="1" ht="18.75" customHeight="1">
      <c r="A12" s="1370"/>
      <c r="B12" s="444" t="s">
        <v>1001</v>
      </c>
      <c r="C12" s="162" t="s">
        <v>870</v>
      </c>
      <c r="D12" s="445">
        <f aca="true" t="shared" si="8" ref="D12:D61">SUM(E12:N12)+SUM(R12:AB12)</f>
        <v>3464</v>
      </c>
      <c r="E12" s="445">
        <v>169</v>
      </c>
      <c r="F12" s="445">
        <v>206</v>
      </c>
      <c r="G12" s="445">
        <v>267</v>
      </c>
      <c r="H12" s="445">
        <v>340</v>
      </c>
      <c r="I12" s="445">
        <v>316</v>
      </c>
      <c r="J12" s="445">
        <v>290</v>
      </c>
      <c r="K12" s="445">
        <v>294</v>
      </c>
      <c r="L12" s="445">
        <v>278</v>
      </c>
      <c r="M12" s="445">
        <v>278</v>
      </c>
      <c r="N12" s="445">
        <v>262</v>
      </c>
      <c r="O12" s="1370"/>
      <c r="P12" s="444" t="s">
        <v>1001</v>
      </c>
      <c r="Q12" s="164" t="s">
        <v>1002</v>
      </c>
      <c r="R12" s="445">
        <v>267</v>
      </c>
      <c r="S12" s="445">
        <v>206</v>
      </c>
      <c r="T12" s="445">
        <v>140</v>
      </c>
      <c r="U12" s="445">
        <v>60</v>
      </c>
      <c r="V12" s="445">
        <v>35</v>
      </c>
      <c r="W12" s="445">
        <v>28</v>
      </c>
      <c r="X12" s="445">
        <v>17</v>
      </c>
      <c r="Y12" s="445">
        <v>10</v>
      </c>
      <c r="Z12" s="445">
        <v>1</v>
      </c>
      <c r="AA12" s="445">
        <v>0</v>
      </c>
      <c r="AB12" s="445">
        <v>0</v>
      </c>
    </row>
    <row r="13" spans="1:28" s="32" customFormat="1" ht="18.75" customHeight="1">
      <c r="A13" s="1370"/>
      <c r="B13" s="444" t="s">
        <v>1003</v>
      </c>
      <c r="C13" s="162" t="s">
        <v>871</v>
      </c>
      <c r="D13" s="445">
        <f t="shared" si="8"/>
        <v>3545</v>
      </c>
      <c r="E13" s="445">
        <v>157</v>
      </c>
      <c r="F13" s="445">
        <v>177</v>
      </c>
      <c r="G13" s="445">
        <v>237</v>
      </c>
      <c r="H13" s="445">
        <v>313</v>
      </c>
      <c r="I13" s="445">
        <v>281</v>
      </c>
      <c r="J13" s="445">
        <v>302</v>
      </c>
      <c r="K13" s="445">
        <v>311</v>
      </c>
      <c r="L13" s="445">
        <v>290</v>
      </c>
      <c r="M13" s="445">
        <v>304</v>
      </c>
      <c r="N13" s="445">
        <v>333</v>
      </c>
      <c r="O13" s="1370"/>
      <c r="P13" s="444" t="s">
        <v>1003</v>
      </c>
      <c r="Q13" s="164" t="s">
        <v>1004</v>
      </c>
      <c r="R13" s="445">
        <v>304</v>
      </c>
      <c r="S13" s="445">
        <v>214</v>
      </c>
      <c r="T13" s="445">
        <v>135</v>
      </c>
      <c r="U13" s="445">
        <v>64</v>
      </c>
      <c r="V13" s="445">
        <v>49</v>
      </c>
      <c r="W13" s="445">
        <v>39</v>
      </c>
      <c r="X13" s="445">
        <v>22</v>
      </c>
      <c r="Y13" s="445">
        <v>10</v>
      </c>
      <c r="Z13" s="445">
        <v>1</v>
      </c>
      <c r="AA13" s="445">
        <v>2</v>
      </c>
      <c r="AB13" s="445">
        <v>0</v>
      </c>
    </row>
    <row r="14" spans="1:28" s="32" customFormat="1" ht="18.75" customHeight="1">
      <c r="A14" s="1369" t="s">
        <v>1285</v>
      </c>
      <c r="B14" s="444" t="s">
        <v>999</v>
      </c>
      <c r="C14" s="162" t="s">
        <v>868</v>
      </c>
      <c r="D14" s="445">
        <f t="shared" si="8"/>
        <v>6022</v>
      </c>
      <c r="E14" s="445">
        <f>SUM(E15:E16)</f>
        <v>269</v>
      </c>
      <c r="F14" s="445">
        <f aca="true" t="shared" si="9" ref="F14:N14">SUM(F15:F16)</f>
        <v>315</v>
      </c>
      <c r="G14" s="445">
        <f t="shared" si="9"/>
        <v>501</v>
      </c>
      <c r="H14" s="445">
        <f t="shared" si="9"/>
        <v>496</v>
      </c>
      <c r="I14" s="445">
        <f t="shared" si="9"/>
        <v>473</v>
      </c>
      <c r="J14" s="445">
        <f t="shared" si="9"/>
        <v>437</v>
      </c>
      <c r="K14" s="445">
        <f t="shared" si="9"/>
        <v>533</v>
      </c>
      <c r="L14" s="445">
        <f t="shared" si="9"/>
        <v>476</v>
      </c>
      <c r="M14" s="445">
        <f t="shared" si="9"/>
        <v>490</v>
      </c>
      <c r="N14" s="445">
        <f t="shared" si="9"/>
        <v>536</v>
      </c>
      <c r="O14" s="1369" t="s">
        <v>1285</v>
      </c>
      <c r="P14" s="444" t="s">
        <v>999</v>
      </c>
      <c r="Q14" s="164" t="s">
        <v>1000</v>
      </c>
      <c r="R14" s="445">
        <f>SUM(R15:R16)</f>
        <v>428</v>
      </c>
      <c r="S14" s="445">
        <f aca="true" t="shared" si="10" ref="S14:AB14">SUM(S15:S16)</f>
        <v>381</v>
      </c>
      <c r="T14" s="445">
        <f t="shared" si="10"/>
        <v>251</v>
      </c>
      <c r="U14" s="445">
        <f t="shared" si="10"/>
        <v>129</v>
      </c>
      <c r="V14" s="445">
        <f t="shared" si="10"/>
        <v>115</v>
      </c>
      <c r="W14" s="445">
        <f t="shared" si="10"/>
        <v>92</v>
      </c>
      <c r="X14" s="445">
        <f t="shared" si="10"/>
        <v>60</v>
      </c>
      <c r="Y14" s="445">
        <f t="shared" si="10"/>
        <v>30</v>
      </c>
      <c r="Z14" s="445">
        <f t="shared" si="10"/>
        <v>7</v>
      </c>
      <c r="AA14" s="445">
        <f t="shared" si="10"/>
        <v>3</v>
      </c>
      <c r="AB14" s="445">
        <f t="shared" si="10"/>
        <v>0</v>
      </c>
    </row>
    <row r="15" spans="1:28" s="32" customFormat="1" ht="18.75" customHeight="1">
      <c r="A15" s="1370"/>
      <c r="B15" s="444" t="s">
        <v>1001</v>
      </c>
      <c r="C15" s="162" t="s">
        <v>870</v>
      </c>
      <c r="D15" s="445">
        <f t="shared" si="8"/>
        <v>3027</v>
      </c>
      <c r="E15" s="445">
        <v>139</v>
      </c>
      <c r="F15" s="445">
        <v>164</v>
      </c>
      <c r="G15" s="445">
        <v>261</v>
      </c>
      <c r="H15" s="445">
        <v>259</v>
      </c>
      <c r="I15" s="445">
        <v>249</v>
      </c>
      <c r="J15" s="445">
        <v>228</v>
      </c>
      <c r="K15" s="445">
        <v>287</v>
      </c>
      <c r="L15" s="445">
        <v>230</v>
      </c>
      <c r="M15" s="445">
        <v>238</v>
      </c>
      <c r="N15" s="445">
        <v>255</v>
      </c>
      <c r="O15" s="1370"/>
      <c r="P15" s="444" t="s">
        <v>1001</v>
      </c>
      <c r="Q15" s="164" t="s">
        <v>1002</v>
      </c>
      <c r="R15" s="445">
        <v>216</v>
      </c>
      <c r="S15" s="445">
        <v>181</v>
      </c>
      <c r="T15" s="445">
        <v>120</v>
      </c>
      <c r="U15" s="445">
        <v>69</v>
      </c>
      <c r="V15" s="445">
        <v>51</v>
      </c>
      <c r="W15" s="445">
        <v>40</v>
      </c>
      <c r="X15" s="445">
        <v>24</v>
      </c>
      <c r="Y15" s="445">
        <v>12</v>
      </c>
      <c r="Z15" s="445">
        <v>3</v>
      </c>
      <c r="AA15" s="445">
        <v>1</v>
      </c>
      <c r="AB15" s="445">
        <v>0</v>
      </c>
    </row>
    <row r="16" spans="1:28" s="32" customFormat="1" ht="18.75" customHeight="1">
      <c r="A16" s="1370"/>
      <c r="B16" s="444" t="s">
        <v>1003</v>
      </c>
      <c r="C16" s="162" t="s">
        <v>871</v>
      </c>
      <c r="D16" s="445">
        <f t="shared" si="8"/>
        <v>2995</v>
      </c>
      <c r="E16" s="445">
        <v>130</v>
      </c>
      <c r="F16" s="445">
        <v>151</v>
      </c>
      <c r="G16" s="445">
        <v>240</v>
      </c>
      <c r="H16" s="445">
        <v>237</v>
      </c>
      <c r="I16" s="445">
        <v>224</v>
      </c>
      <c r="J16" s="445">
        <v>209</v>
      </c>
      <c r="K16" s="445">
        <v>246</v>
      </c>
      <c r="L16" s="445">
        <v>246</v>
      </c>
      <c r="M16" s="445">
        <v>252</v>
      </c>
      <c r="N16" s="445">
        <v>281</v>
      </c>
      <c r="O16" s="1370"/>
      <c r="P16" s="444" t="s">
        <v>1003</v>
      </c>
      <c r="Q16" s="164" t="s">
        <v>1004</v>
      </c>
      <c r="R16" s="445">
        <v>212</v>
      </c>
      <c r="S16" s="445">
        <v>200</v>
      </c>
      <c r="T16" s="445">
        <v>131</v>
      </c>
      <c r="U16" s="445">
        <v>60</v>
      </c>
      <c r="V16" s="445">
        <v>64</v>
      </c>
      <c r="W16" s="445">
        <v>52</v>
      </c>
      <c r="X16" s="445">
        <v>36</v>
      </c>
      <c r="Y16" s="445">
        <v>18</v>
      </c>
      <c r="Z16" s="445">
        <v>4</v>
      </c>
      <c r="AA16" s="445">
        <v>2</v>
      </c>
      <c r="AB16" s="445">
        <v>0</v>
      </c>
    </row>
    <row r="17" spans="1:28" s="32" customFormat="1" ht="18.75" customHeight="1">
      <c r="A17" s="1369" t="s">
        <v>1286</v>
      </c>
      <c r="B17" s="444" t="s">
        <v>999</v>
      </c>
      <c r="C17" s="162" t="s">
        <v>868</v>
      </c>
      <c r="D17" s="445">
        <f t="shared" si="8"/>
        <v>6541</v>
      </c>
      <c r="E17" s="445">
        <f>SUM(E18:E19)</f>
        <v>309</v>
      </c>
      <c r="F17" s="445">
        <f aca="true" t="shared" si="11" ref="F17:N17">SUM(F18:F19)</f>
        <v>303</v>
      </c>
      <c r="G17" s="445">
        <f t="shared" si="11"/>
        <v>396</v>
      </c>
      <c r="H17" s="445">
        <f t="shared" si="11"/>
        <v>520</v>
      </c>
      <c r="I17" s="445">
        <f t="shared" si="11"/>
        <v>514</v>
      </c>
      <c r="J17" s="445">
        <f t="shared" si="11"/>
        <v>561</v>
      </c>
      <c r="K17" s="445">
        <f t="shared" si="11"/>
        <v>626</v>
      </c>
      <c r="L17" s="445">
        <f t="shared" si="11"/>
        <v>576</v>
      </c>
      <c r="M17" s="445">
        <f t="shared" si="11"/>
        <v>491</v>
      </c>
      <c r="N17" s="445">
        <f t="shared" si="11"/>
        <v>558</v>
      </c>
      <c r="O17" s="1369" t="s">
        <v>1286</v>
      </c>
      <c r="P17" s="444" t="s">
        <v>999</v>
      </c>
      <c r="Q17" s="164" t="s">
        <v>1000</v>
      </c>
      <c r="R17" s="445">
        <f>SUM(R18:R19)</f>
        <v>534</v>
      </c>
      <c r="S17" s="445">
        <f aca="true" t="shared" si="12" ref="S17:AA17">SUM(S18:S19)</f>
        <v>410</v>
      </c>
      <c r="T17" s="445">
        <f t="shared" si="12"/>
        <v>305</v>
      </c>
      <c r="U17" s="445">
        <f t="shared" si="12"/>
        <v>147</v>
      </c>
      <c r="V17" s="445">
        <f t="shared" si="12"/>
        <v>125</v>
      </c>
      <c r="W17" s="445">
        <f t="shared" si="12"/>
        <v>87</v>
      </c>
      <c r="X17" s="445">
        <f t="shared" si="12"/>
        <v>52</v>
      </c>
      <c r="Y17" s="445">
        <f t="shared" si="12"/>
        <v>24</v>
      </c>
      <c r="Z17" s="445">
        <f t="shared" si="12"/>
        <v>2</v>
      </c>
      <c r="AA17" s="445">
        <f t="shared" si="12"/>
        <v>1</v>
      </c>
      <c r="AB17" s="445">
        <f>SUM(AB18:AB19)</f>
        <v>0</v>
      </c>
    </row>
    <row r="18" spans="1:28" s="32" customFormat="1" ht="18.75" customHeight="1">
      <c r="A18" s="1370"/>
      <c r="B18" s="444" t="s">
        <v>1001</v>
      </c>
      <c r="C18" s="162" t="s">
        <v>870</v>
      </c>
      <c r="D18" s="445">
        <f t="shared" si="8"/>
        <v>3294</v>
      </c>
      <c r="E18" s="445">
        <v>156</v>
      </c>
      <c r="F18" s="445">
        <v>149</v>
      </c>
      <c r="G18" s="445">
        <v>210</v>
      </c>
      <c r="H18" s="445">
        <v>289</v>
      </c>
      <c r="I18" s="445">
        <v>262</v>
      </c>
      <c r="J18" s="445">
        <v>306</v>
      </c>
      <c r="K18" s="445">
        <v>310</v>
      </c>
      <c r="L18" s="445">
        <v>273</v>
      </c>
      <c r="M18" s="445">
        <v>235</v>
      </c>
      <c r="N18" s="445">
        <v>265</v>
      </c>
      <c r="O18" s="1370"/>
      <c r="P18" s="444" t="s">
        <v>1001</v>
      </c>
      <c r="Q18" s="164" t="s">
        <v>1002</v>
      </c>
      <c r="R18" s="445">
        <v>271</v>
      </c>
      <c r="S18" s="445">
        <v>204</v>
      </c>
      <c r="T18" s="445">
        <v>163</v>
      </c>
      <c r="U18" s="445">
        <v>75</v>
      </c>
      <c r="V18" s="445">
        <v>56</v>
      </c>
      <c r="W18" s="445">
        <v>35</v>
      </c>
      <c r="X18" s="445">
        <v>21</v>
      </c>
      <c r="Y18" s="445">
        <v>14</v>
      </c>
      <c r="Z18" s="445">
        <v>0</v>
      </c>
      <c r="AA18" s="445">
        <v>0</v>
      </c>
      <c r="AB18" s="445">
        <v>0</v>
      </c>
    </row>
    <row r="19" spans="1:28" s="32" customFormat="1" ht="18.75" customHeight="1">
      <c r="A19" s="1370"/>
      <c r="B19" s="444" t="s">
        <v>1003</v>
      </c>
      <c r="C19" s="162" t="s">
        <v>871</v>
      </c>
      <c r="D19" s="445">
        <f t="shared" si="8"/>
        <v>3247</v>
      </c>
      <c r="E19" s="445">
        <v>153</v>
      </c>
      <c r="F19" s="445">
        <v>154</v>
      </c>
      <c r="G19" s="445">
        <v>186</v>
      </c>
      <c r="H19" s="445">
        <v>231</v>
      </c>
      <c r="I19" s="445">
        <v>252</v>
      </c>
      <c r="J19" s="445">
        <v>255</v>
      </c>
      <c r="K19" s="445">
        <v>316</v>
      </c>
      <c r="L19" s="445">
        <v>303</v>
      </c>
      <c r="M19" s="445">
        <v>256</v>
      </c>
      <c r="N19" s="445">
        <v>293</v>
      </c>
      <c r="O19" s="1370"/>
      <c r="P19" s="444" t="s">
        <v>1003</v>
      </c>
      <c r="Q19" s="164" t="s">
        <v>1004</v>
      </c>
      <c r="R19" s="445">
        <v>263</v>
      </c>
      <c r="S19" s="445">
        <v>206</v>
      </c>
      <c r="T19" s="445">
        <v>142</v>
      </c>
      <c r="U19" s="445">
        <v>72</v>
      </c>
      <c r="V19" s="445">
        <v>69</v>
      </c>
      <c r="W19" s="445">
        <v>52</v>
      </c>
      <c r="X19" s="445">
        <v>31</v>
      </c>
      <c r="Y19" s="445">
        <v>10</v>
      </c>
      <c r="Z19" s="445">
        <v>2</v>
      </c>
      <c r="AA19" s="445">
        <v>1</v>
      </c>
      <c r="AB19" s="445">
        <v>0</v>
      </c>
    </row>
    <row r="20" spans="1:28" s="32" customFormat="1" ht="18.75" customHeight="1">
      <c r="A20" s="1369" t="s">
        <v>1287</v>
      </c>
      <c r="B20" s="444" t="s">
        <v>999</v>
      </c>
      <c r="C20" s="162" t="s">
        <v>868</v>
      </c>
      <c r="D20" s="445">
        <f t="shared" si="8"/>
        <v>7064</v>
      </c>
      <c r="E20" s="445">
        <f>SUM(E21:E22)</f>
        <v>357</v>
      </c>
      <c r="F20" s="445">
        <f aca="true" t="shared" si="13" ref="F20:N20">SUM(F21:F22)</f>
        <v>366</v>
      </c>
      <c r="G20" s="445">
        <f t="shared" si="13"/>
        <v>584</v>
      </c>
      <c r="H20" s="445">
        <f t="shared" si="13"/>
        <v>592</v>
      </c>
      <c r="I20" s="445">
        <f t="shared" si="13"/>
        <v>585</v>
      </c>
      <c r="J20" s="445">
        <f t="shared" si="13"/>
        <v>549</v>
      </c>
      <c r="K20" s="445">
        <f t="shared" si="13"/>
        <v>670</v>
      </c>
      <c r="L20" s="445">
        <f t="shared" si="13"/>
        <v>553</v>
      </c>
      <c r="M20" s="445">
        <f t="shared" si="13"/>
        <v>528</v>
      </c>
      <c r="N20" s="445">
        <f t="shared" si="13"/>
        <v>560</v>
      </c>
      <c r="O20" s="1369" t="s">
        <v>1287</v>
      </c>
      <c r="P20" s="444" t="s">
        <v>999</v>
      </c>
      <c r="Q20" s="164" t="s">
        <v>1000</v>
      </c>
      <c r="R20" s="445">
        <f>SUM(R21:R22)</f>
        <v>553</v>
      </c>
      <c r="S20" s="445">
        <f aca="true" t="shared" si="14" ref="S20:AB20">SUM(S21:S22)</f>
        <v>450</v>
      </c>
      <c r="T20" s="445">
        <f t="shared" si="14"/>
        <v>298</v>
      </c>
      <c r="U20" s="445">
        <f t="shared" si="14"/>
        <v>144</v>
      </c>
      <c r="V20" s="445">
        <f t="shared" si="14"/>
        <v>129</v>
      </c>
      <c r="W20" s="445">
        <f t="shared" si="14"/>
        <v>81</v>
      </c>
      <c r="X20" s="445">
        <f t="shared" si="14"/>
        <v>41</v>
      </c>
      <c r="Y20" s="445">
        <f t="shared" si="14"/>
        <v>22</v>
      </c>
      <c r="Z20" s="445">
        <f t="shared" si="14"/>
        <v>1</v>
      </c>
      <c r="AA20" s="445">
        <f t="shared" si="14"/>
        <v>1</v>
      </c>
      <c r="AB20" s="445">
        <f t="shared" si="14"/>
        <v>0</v>
      </c>
    </row>
    <row r="21" spans="1:28" s="32" customFormat="1" ht="18.75" customHeight="1">
      <c r="A21" s="1370"/>
      <c r="B21" s="444" t="s">
        <v>1001</v>
      </c>
      <c r="C21" s="162" t="s">
        <v>870</v>
      </c>
      <c r="D21" s="445">
        <f t="shared" si="8"/>
        <v>3596</v>
      </c>
      <c r="E21" s="445">
        <v>184</v>
      </c>
      <c r="F21" s="445">
        <v>188</v>
      </c>
      <c r="G21" s="445">
        <v>345</v>
      </c>
      <c r="H21" s="445">
        <v>329</v>
      </c>
      <c r="I21" s="445">
        <v>301</v>
      </c>
      <c r="J21" s="445">
        <v>288</v>
      </c>
      <c r="K21" s="445">
        <v>333</v>
      </c>
      <c r="L21" s="445">
        <v>268</v>
      </c>
      <c r="M21" s="445">
        <v>253</v>
      </c>
      <c r="N21" s="445">
        <v>263</v>
      </c>
      <c r="O21" s="1370"/>
      <c r="P21" s="444" t="s">
        <v>1001</v>
      </c>
      <c r="Q21" s="164" t="s">
        <v>1002</v>
      </c>
      <c r="R21" s="445">
        <v>281</v>
      </c>
      <c r="S21" s="445">
        <v>222</v>
      </c>
      <c r="T21" s="445">
        <v>144</v>
      </c>
      <c r="U21" s="445">
        <v>69</v>
      </c>
      <c r="V21" s="445">
        <v>61</v>
      </c>
      <c r="W21" s="445">
        <v>37</v>
      </c>
      <c r="X21" s="445">
        <v>20</v>
      </c>
      <c r="Y21" s="445">
        <v>9</v>
      </c>
      <c r="Z21" s="445">
        <v>0</v>
      </c>
      <c r="AA21" s="445">
        <v>1</v>
      </c>
      <c r="AB21" s="445">
        <v>0</v>
      </c>
    </row>
    <row r="22" spans="1:28" s="32" customFormat="1" ht="18.75" customHeight="1">
      <c r="A22" s="1370"/>
      <c r="B22" s="444" t="s">
        <v>1003</v>
      </c>
      <c r="C22" s="162" t="s">
        <v>871</v>
      </c>
      <c r="D22" s="445">
        <f t="shared" si="8"/>
        <v>3468</v>
      </c>
      <c r="E22" s="445">
        <v>173</v>
      </c>
      <c r="F22" s="445">
        <v>178</v>
      </c>
      <c r="G22" s="445">
        <v>239</v>
      </c>
      <c r="H22" s="445">
        <v>263</v>
      </c>
      <c r="I22" s="445">
        <v>284</v>
      </c>
      <c r="J22" s="445">
        <v>261</v>
      </c>
      <c r="K22" s="445">
        <v>337</v>
      </c>
      <c r="L22" s="445">
        <v>285</v>
      </c>
      <c r="M22" s="445">
        <v>275</v>
      </c>
      <c r="N22" s="445">
        <v>297</v>
      </c>
      <c r="O22" s="1370"/>
      <c r="P22" s="444" t="s">
        <v>1003</v>
      </c>
      <c r="Q22" s="164" t="s">
        <v>1004</v>
      </c>
      <c r="R22" s="445">
        <v>272</v>
      </c>
      <c r="S22" s="445">
        <v>228</v>
      </c>
      <c r="T22" s="445">
        <v>154</v>
      </c>
      <c r="U22" s="445">
        <v>75</v>
      </c>
      <c r="V22" s="445">
        <v>68</v>
      </c>
      <c r="W22" s="445">
        <v>44</v>
      </c>
      <c r="X22" s="445">
        <v>21</v>
      </c>
      <c r="Y22" s="445">
        <v>13</v>
      </c>
      <c r="Z22" s="445">
        <v>1</v>
      </c>
      <c r="AA22" s="445">
        <v>0</v>
      </c>
      <c r="AB22" s="445">
        <v>0</v>
      </c>
    </row>
    <row r="23" spans="1:28" s="32" customFormat="1" ht="18.75" customHeight="1">
      <c r="A23" s="1369" t="s">
        <v>1288</v>
      </c>
      <c r="B23" s="444" t="s">
        <v>999</v>
      </c>
      <c r="C23" s="162" t="s">
        <v>868</v>
      </c>
      <c r="D23" s="445">
        <f t="shared" si="8"/>
        <v>5262</v>
      </c>
      <c r="E23" s="445">
        <f>SUM(E24:E25)</f>
        <v>220</v>
      </c>
      <c r="F23" s="445">
        <f aca="true" t="shared" si="15" ref="F23:N23">SUM(F24:F25)</f>
        <v>301</v>
      </c>
      <c r="G23" s="445">
        <f t="shared" si="15"/>
        <v>322</v>
      </c>
      <c r="H23" s="445">
        <f t="shared" si="15"/>
        <v>401</v>
      </c>
      <c r="I23" s="445">
        <f t="shared" si="15"/>
        <v>402</v>
      </c>
      <c r="J23" s="445">
        <f t="shared" si="15"/>
        <v>431</v>
      </c>
      <c r="K23" s="445">
        <f t="shared" si="15"/>
        <v>459</v>
      </c>
      <c r="L23" s="445">
        <f t="shared" si="15"/>
        <v>417</v>
      </c>
      <c r="M23" s="445">
        <f t="shared" si="15"/>
        <v>401</v>
      </c>
      <c r="N23" s="445">
        <f t="shared" si="15"/>
        <v>387</v>
      </c>
      <c r="O23" s="1369" t="s">
        <v>1288</v>
      </c>
      <c r="P23" s="444" t="s">
        <v>999</v>
      </c>
      <c r="Q23" s="164" t="s">
        <v>1000</v>
      </c>
      <c r="R23" s="445">
        <f>SUM(R24:R25)</f>
        <v>400</v>
      </c>
      <c r="S23" s="445">
        <f aca="true" t="shared" si="16" ref="S23:AB23">SUM(S24:S25)</f>
        <v>365</v>
      </c>
      <c r="T23" s="445">
        <f t="shared" si="16"/>
        <v>296</v>
      </c>
      <c r="U23" s="445">
        <f t="shared" si="16"/>
        <v>158</v>
      </c>
      <c r="V23" s="445">
        <f t="shared" si="16"/>
        <v>133</v>
      </c>
      <c r="W23" s="445">
        <f t="shared" si="16"/>
        <v>81</v>
      </c>
      <c r="X23" s="445">
        <f t="shared" si="16"/>
        <v>46</v>
      </c>
      <c r="Y23" s="445">
        <f t="shared" si="16"/>
        <v>33</v>
      </c>
      <c r="Z23" s="445">
        <f t="shared" si="16"/>
        <v>9</v>
      </c>
      <c r="AA23" s="445">
        <f t="shared" si="16"/>
        <v>0</v>
      </c>
      <c r="AB23" s="445">
        <f t="shared" si="16"/>
        <v>0</v>
      </c>
    </row>
    <row r="24" spans="1:28" s="32" customFormat="1" ht="18.75" customHeight="1">
      <c r="A24" s="1370"/>
      <c r="B24" s="444" t="s">
        <v>1001</v>
      </c>
      <c r="C24" s="162" t="s">
        <v>870</v>
      </c>
      <c r="D24" s="445">
        <f t="shared" si="8"/>
        <v>2594</v>
      </c>
      <c r="E24" s="445">
        <v>118</v>
      </c>
      <c r="F24" s="445">
        <v>134</v>
      </c>
      <c r="G24" s="445">
        <v>169</v>
      </c>
      <c r="H24" s="445">
        <v>194</v>
      </c>
      <c r="I24" s="445">
        <v>206</v>
      </c>
      <c r="J24" s="445">
        <v>221</v>
      </c>
      <c r="K24" s="445">
        <v>229</v>
      </c>
      <c r="L24" s="445">
        <v>209</v>
      </c>
      <c r="M24" s="445">
        <v>203</v>
      </c>
      <c r="N24" s="445">
        <v>176</v>
      </c>
      <c r="O24" s="1370"/>
      <c r="P24" s="444" t="s">
        <v>1001</v>
      </c>
      <c r="Q24" s="164" t="s">
        <v>1002</v>
      </c>
      <c r="R24" s="445">
        <v>198</v>
      </c>
      <c r="S24" s="445">
        <v>163</v>
      </c>
      <c r="T24" s="445">
        <v>156</v>
      </c>
      <c r="U24" s="445">
        <v>80</v>
      </c>
      <c r="V24" s="445">
        <v>64</v>
      </c>
      <c r="W24" s="445">
        <v>38</v>
      </c>
      <c r="X24" s="445">
        <v>19</v>
      </c>
      <c r="Y24" s="445">
        <v>14</v>
      </c>
      <c r="Z24" s="445">
        <v>3</v>
      </c>
      <c r="AA24" s="445">
        <v>0</v>
      </c>
      <c r="AB24" s="445">
        <v>0</v>
      </c>
    </row>
    <row r="25" spans="1:28" s="32" customFormat="1" ht="18.75" customHeight="1">
      <c r="A25" s="1370"/>
      <c r="B25" s="444" t="s">
        <v>1003</v>
      </c>
      <c r="C25" s="162" t="s">
        <v>871</v>
      </c>
      <c r="D25" s="445">
        <f t="shared" si="8"/>
        <v>2668</v>
      </c>
      <c r="E25" s="445">
        <v>102</v>
      </c>
      <c r="F25" s="445">
        <v>167</v>
      </c>
      <c r="G25" s="445">
        <v>153</v>
      </c>
      <c r="H25" s="445">
        <v>207</v>
      </c>
      <c r="I25" s="445">
        <v>196</v>
      </c>
      <c r="J25" s="445">
        <v>210</v>
      </c>
      <c r="K25" s="445">
        <v>230</v>
      </c>
      <c r="L25" s="445">
        <v>208</v>
      </c>
      <c r="M25" s="445">
        <v>198</v>
      </c>
      <c r="N25" s="445">
        <v>211</v>
      </c>
      <c r="O25" s="1370"/>
      <c r="P25" s="444" t="s">
        <v>1003</v>
      </c>
      <c r="Q25" s="164" t="s">
        <v>1004</v>
      </c>
      <c r="R25" s="445">
        <v>202</v>
      </c>
      <c r="S25" s="445">
        <v>202</v>
      </c>
      <c r="T25" s="445">
        <v>140</v>
      </c>
      <c r="U25" s="445">
        <v>78</v>
      </c>
      <c r="V25" s="445">
        <v>69</v>
      </c>
      <c r="W25" s="445">
        <v>43</v>
      </c>
      <c r="X25" s="445">
        <v>27</v>
      </c>
      <c r="Y25" s="445">
        <v>19</v>
      </c>
      <c r="Z25" s="445">
        <v>6</v>
      </c>
      <c r="AA25" s="445">
        <v>0</v>
      </c>
      <c r="AB25" s="445">
        <v>0</v>
      </c>
    </row>
    <row r="26" spans="1:28" s="32" customFormat="1" ht="18.75" customHeight="1">
      <c r="A26" s="1369" t="s">
        <v>1289</v>
      </c>
      <c r="B26" s="444" t="s">
        <v>999</v>
      </c>
      <c r="C26" s="162" t="s">
        <v>868</v>
      </c>
      <c r="D26" s="445">
        <f t="shared" si="8"/>
        <v>5738</v>
      </c>
      <c r="E26" s="445">
        <f>SUM(E27:E28)</f>
        <v>266</v>
      </c>
      <c r="F26" s="445">
        <f aca="true" t="shared" si="17" ref="F26:N26">SUM(F27:F28)</f>
        <v>295</v>
      </c>
      <c r="G26" s="445">
        <f t="shared" si="17"/>
        <v>447</v>
      </c>
      <c r="H26" s="445">
        <f t="shared" si="17"/>
        <v>481</v>
      </c>
      <c r="I26" s="445">
        <f t="shared" si="17"/>
        <v>535</v>
      </c>
      <c r="J26" s="445">
        <f t="shared" si="17"/>
        <v>432</v>
      </c>
      <c r="K26" s="445">
        <f t="shared" si="17"/>
        <v>524</v>
      </c>
      <c r="L26" s="445">
        <f t="shared" si="17"/>
        <v>448</v>
      </c>
      <c r="M26" s="445">
        <f t="shared" si="17"/>
        <v>451</v>
      </c>
      <c r="N26" s="445">
        <f t="shared" si="17"/>
        <v>497</v>
      </c>
      <c r="O26" s="1369" t="s">
        <v>1289</v>
      </c>
      <c r="P26" s="444" t="s">
        <v>999</v>
      </c>
      <c r="Q26" s="164" t="s">
        <v>1000</v>
      </c>
      <c r="R26" s="445">
        <f>SUM(R27:R28)</f>
        <v>471</v>
      </c>
      <c r="S26" s="445">
        <f aca="true" t="shared" si="18" ref="S26:AB26">SUM(S27:S28)</f>
        <v>324</v>
      </c>
      <c r="T26" s="445">
        <f t="shared" si="18"/>
        <v>239</v>
      </c>
      <c r="U26" s="445">
        <f t="shared" si="18"/>
        <v>111</v>
      </c>
      <c r="V26" s="445">
        <f t="shared" si="18"/>
        <v>97</v>
      </c>
      <c r="W26" s="445">
        <f t="shared" si="18"/>
        <v>61</v>
      </c>
      <c r="X26" s="445">
        <f t="shared" si="18"/>
        <v>33</v>
      </c>
      <c r="Y26" s="445">
        <f t="shared" si="18"/>
        <v>16</v>
      </c>
      <c r="Z26" s="445">
        <f t="shared" si="18"/>
        <v>8</v>
      </c>
      <c r="AA26" s="445">
        <f t="shared" si="18"/>
        <v>2</v>
      </c>
      <c r="AB26" s="445">
        <f t="shared" si="18"/>
        <v>0</v>
      </c>
    </row>
    <row r="27" spans="1:28" s="32" customFormat="1" ht="18.75" customHeight="1">
      <c r="A27" s="1370"/>
      <c r="B27" s="444" t="s">
        <v>1001</v>
      </c>
      <c r="C27" s="162" t="s">
        <v>870</v>
      </c>
      <c r="D27" s="445">
        <f t="shared" si="8"/>
        <v>2811</v>
      </c>
      <c r="E27" s="445">
        <v>138</v>
      </c>
      <c r="F27" s="445">
        <v>125</v>
      </c>
      <c r="G27" s="445">
        <v>216</v>
      </c>
      <c r="H27" s="445">
        <v>258</v>
      </c>
      <c r="I27" s="445">
        <v>273</v>
      </c>
      <c r="J27" s="445">
        <v>225</v>
      </c>
      <c r="K27" s="445">
        <v>249</v>
      </c>
      <c r="L27" s="445">
        <v>220</v>
      </c>
      <c r="M27" s="445">
        <v>224</v>
      </c>
      <c r="N27" s="445">
        <v>217</v>
      </c>
      <c r="O27" s="1370"/>
      <c r="P27" s="444" t="s">
        <v>1001</v>
      </c>
      <c r="Q27" s="164" t="s">
        <v>1002</v>
      </c>
      <c r="R27" s="445">
        <v>240</v>
      </c>
      <c r="S27" s="445">
        <v>163</v>
      </c>
      <c r="T27" s="445">
        <v>114</v>
      </c>
      <c r="U27" s="445">
        <v>49</v>
      </c>
      <c r="V27" s="445">
        <v>41</v>
      </c>
      <c r="W27" s="445">
        <v>36</v>
      </c>
      <c r="X27" s="445">
        <v>15</v>
      </c>
      <c r="Y27" s="445">
        <v>5</v>
      </c>
      <c r="Z27" s="445">
        <v>3</v>
      </c>
      <c r="AA27" s="445">
        <v>0</v>
      </c>
      <c r="AB27" s="445">
        <v>0</v>
      </c>
    </row>
    <row r="28" spans="1:28" s="32" customFormat="1" ht="18.75" customHeight="1">
      <c r="A28" s="1370"/>
      <c r="B28" s="444" t="s">
        <v>1003</v>
      </c>
      <c r="C28" s="162" t="s">
        <v>871</v>
      </c>
      <c r="D28" s="445">
        <f t="shared" si="8"/>
        <v>2927</v>
      </c>
      <c r="E28" s="445">
        <v>128</v>
      </c>
      <c r="F28" s="445">
        <v>170</v>
      </c>
      <c r="G28" s="445">
        <v>231</v>
      </c>
      <c r="H28" s="445">
        <v>223</v>
      </c>
      <c r="I28" s="445">
        <v>262</v>
      </c>
      <c r="J28" s="445">
        <v>207</v>
      </c>
      <c r="K28" s="445">
        <v>275</v>
      </c>
      <c r="L28" s="445">
        <v>228</v>
      </c>
      <c r="M28" s="445">
        <v>227</v>
      </c>
      <c r="N28" s="445">
        <v>280</v>
      </c>
      <c r="O28" s="1370"/>
      <c r="P28" s="444" t="s">
        <v>1003</v>
      </c>
      <c r="Q28" s="164" t="s">
        <v>1004</v>
      </c>
      <c r="R28" s="445">
        <v>231</v>
      </c>
      <c r="S28" s="445">
        <v>161</v>
      </c>
      <c r="T28" s="445">
        <v>125</v>
      </c>
      <c r="U28" s="445">
        <v>62</v>
      </c>
      <c r="V28" s="445">
        <v>56</v>
      </c>
      <c r="W28" s="445">
        <v>25</v>
      </c>
      <c r="X28" s="445">
        <v>18</v>
      </c>
      <c r="Y28" s="445">
        <v>11</v>
      </c>
      <c r="Z28" s="445">
        <v>5</v>
      </c>
      <c r="AA28" s="445">
        <v>2</v>
      </c>
      <c r="AB28" s="445">
        <v>0</v>
      </c>
    </row>
    <row r="29" spans="1:28" s="32" customFormat="1" ht="18.75" customHeight="1">
      <c r="A29" s="1369" t="s">
        <v>1290</v>
      </c>
      <c r="B29" s="444" t="s">
        <v>999</v>
      </c>
      <c r="C29" s="162" t="s">
        <v>868</v>
      </c>
      <c r="D29" s="445">
        <f t="shared" si="8"/>
        <v>7478</v>
      </c>
      <c r="E29" s="445">
        <f>SUM(E30:E31)</f>
        <v>379</v>
      </c>
      <c r="F29" s="445">
        <f aca="true" t="shared" si="19" ref="F29:N29">SUM(F30:F31)</f>
        <v>429</v>
      </c>
      <c r="G29" s="445">
        <f t="shared" si="19"/>
        <v>449</v>
      </c>
      <c r="H29" s="445">
        <f t="shared" si="19"/>
        <v>502</v>
      </c>
      <c r="I29" s="445">
        <f t="shared" si="19"/>
        <v>561</v>
      </c>
      <c r="J29" s="445">
        <f t="shared" si="19"/>
        <v>557</v>
      </c>
      <c r="K29" s="445">
        <f t="shared" si="19"/>
        <v>681</v>
      </c>
      <c r="L29" s="445">
        <f t="shared" si="19"/>
        <v>654</v>
      </c>
      <c r="M29" s="445">
        <f t="shared" si="19"/>
        <v>582</v>
      </c>
      <c r="N29" s="445">
        <f t="shared" si="19"/>
        <v>582</v>
      </c>
      <c r="O29" s="1369" t="s">
        <v>1290</v>
      </c>
      <c r="P29" s="444" t="s">
        <v>999</v>
      </c>
      <c r="Q29" s="164" t="s">
        <v>1000</v>
      </c>
      <c r="R29" s="445">
        <f>SUM(R30:R31)</f>
        <v>494</v>
      </c>
      <c r="S29" s="445">
        <f aca="true" t="shared" si="20" ref="S29:AB29">SUM(S30:S31)</f>
        <v>443</v>
      </c>
      <c r="T29" s="445">
        <f t="shared" si="20"/>
        <v>393</v>
      </c>
      <c r="U29" s="445">
        <f t="shared" si="20"/>
        <v>206</v>
      </c>
      <c r="V29" s="445">
        <f t="shared" si="20"/>
        <v>155</v>
      </c>
      <c r="W29" s="445">
        <f t="shared" si="20"/>
        <v>125</v>
      </c>
      <c r="X29" s="445">
        <f t="shared" si="20"/>
        <v>151</v>
      </c>
      <c r="Y29" s="445">
        <f t="shared" si="20"/>
        <v>115</v>
      </c>
      <c r="Z29" s="445">
        <f t="shared" si="20"/>
        <v>17</v>
      </c>
      <c r="AA29" s="445">
        <f t="shared" si="20"/>
        <v>2</v>
      </c>
      <c r="AB29" s="445">
        <f t="shared" si="20"/>
        <v>1</v>
      </c>
    </row>
    <row r="30" spans="1:28" s="32" customFormat="1" ht="18.75" customHeight="1">
      <c r="A30" s="1370"/>
      <c r="B30" s="444" t="s">
        <v>1001</v>
      </c>
      <c r="C30" s="162" t="s">
        <v>870</v>
      </c>
      <c r="D30" s="445">
        <f t="shared" si="8"/>
        <v>3803</v>
      </c>
      <c r="E30" s="445">
        <v>187</v>
      </c>
      <c r="F30" s="445">
        <v>218</v>
      </c>
      <c r="G30" s="445">
        <v>231</v>
      </c>
      <c r="H30" s="445">
        <v>248</v>
      </c>
      <c r="I30" s="445">
        <v>298</v>
      </c>
      <c r="J30" s="445">
        <v>293</v>
      </c>
      <c r="K30" s="445">
        <v>348</v>
      </c>
      <c r="L30" s="445">
        <v>359</v>
      </c>
      <c r="M30" s="445">
        <v>315</v>
      </c>
      <c r="N30" s="445">
        <v>291</v>
      </c>
      <c r="O30" s="1370"/>
      <c r="P30" s="444" t="s">
        <v>1001</v>
      </c>
      <c r="Q30" s="164" t="s">
        <v>1002</v>
      </c>
      <c r="R30" s="445">
        <v>234</v>
      </c>
      <c r="S30" s="445">
        <v>202</v>
      </c>
      <c r="T30" s="445">
        <v>150</v>
      </c>
      <c r="U30" s="445">
        <v>86</v>
      </c>
      <c r="V30" s="445">
        <v>60</v>
      </c>
      <c r="W30" s="445">
        <v>54</v>
      </c>
      <c r="X30" s="445">
        <v>115</v>
      </c>
      <c r="Y30" s="445">
        <v>101</v>
      </c>
      <c r="Z30" s="445">
        <v>12</v>
      </c>
      <c r="AA30" s="445">
        <v>1</v>
      </c>
      <c r="AB30" s="445">
        <v>0</v>
      </c>
    </row>
    <row r="31" spans="1:28" s="32" customFormat="1" ht="18.75" customHeight="1">
      <c r="A31" s="1370"/>
      <c r="B31" s="444" t="s">
        <v>1003</v>
      </c>
      <c r="C31" s="162" t="s">
        <v>871</v>
      </c>
      <c r="D31" s="445">
        <f t="shared" si="8"/>
        <v>3675</v>
      </c>
      <c r="E31" s="445">
        <v>192</v>
      </c>
      <c r="F31" s="445">
        <v>211</v>
      </c>
      <c r="G31" s="445">
        <v>218</v>
      </c>
      <c r="H31" s="445">
        <v>254</v>
      </c>
      <c r="I31" s="445">
        <v>263</v>
      </c>
      <c r="J31" s="445">
        <v>264</v>
      </c>
      <c r="K31" s="445">
        <v>333</v>
      </c>
      <c r="L31" s="445">
        <v>295</v>
      </c>
      <c r="M31" s="445">
        <v>267</v>
      </c>
      <c r="N31" s="445">
        <v>291</v>
      </c>
      <c r="O31" s="1370"/>
      <c r="P31" s="444" t="s">
        <v>1003</v>
      </c>
      <c r="Q31" s="164" t="s">
        <v>1004</v>
      </c>
      <c r="R31" s="445">
        <v>260</v>
      </c>
      <c r="S31" s="445">
        <v>241</v>
      </c>
      <c r="T31" s="445">
        <v>243</v>
      </c>
      <c r="U31" s="445">
        <v>120</v>
      </c>
      <c r="V31" s="445">
        <v>95</v>
      </c>
      <c r="W31" s="445">
        <v>71</v>
      </c>
      <c r="X31" s="445">
        <v>36</v>
      </c>
      <c r="Y31" s="445">
        <v>14</v>
      </c>
      <c r="Z31" s="445">
        <v>5</v>
      </c>
      <c r="AA31" s="445">
        <v>1</v>
      </c>
      <c r="AB31" s="445">
        <v>1</v>
      </c>
    </row>
    <row r="32" spans="1:28" s="32" customFormat="1" ht="18.75" customHeight="1">
      <c r="A32" s="1369" t="s">
        <v>1291</v>
      </c>
      <c r="B32" s="444" t="s">
        <v>999</v>
      </c>
      <c r="C32" s="162" t="s">
        <v>868</v>
      </c>
      <c r="D32" s="774">
        <f t="shared" si="8"/>
        <v>7173</v>
      </c>
      <c r="E32" s="774">
        <f>SUM(E33:E34)</f>
        <v>317</v>
      </c>
      <c r="F32" s="774">
        <f aca="true" t="shared" si="21" ref="F32:N32">SUM(F33:F34)</f>
        <v>369</v>
      </c>
      <c r="G32" s="774">
        <f t="shared" si="21"/>
        <v>483</v>
      </c>
      <c r="H32" s="774">
        <f t="shared" si="21"/>
        <v>643</v>
      </c>
      <c r="I32" s="774">
        <f t="shared" si="21"/>
        <v>593</v>
      </c>
      <c r="J32" s="774">
        <f t="shared" si="21"/>
        <v>567</v>
      </c>
      <c r="K32" s="774">
        <f t="shared" si="21"/>
        <v>649</v>
      </c>
      <c r="L32" s="774">
        <f t="shared" si="21"/>
        <v>537</v>
      </c>
      <c r="M32" s="774">
        <f t="shared" si="21"/>
        <v>515</v>
      </c>
      <c r="N32" s="774">
        <f t="shared" si="21"/>
        <v>618</v>
      </c>
      <c r="O32" s="1369" t="s">
        <v>1291</v>
      </c>
      <c r="P32" s="444" t="s">
        <v>999</v>
      </c>
      <c r="Q32" s="164" t="s">
        <v>1000</v>
      </c>
      <c r="R32" s="774">
        <f>SUM(R33:R34)</f>
        <v>634</v>
      </c>
      <c r="S32" s="774">
        <f aca="true" t="shared" si="22" ref="S32:AB32">SUM(S33:S34)</f>
        <v>500</v>
      </c>
      <c r="T32" s="774">
        <f t="shared" si="22"/>
        <v>304</v>
      </c>
      <c r="U32" s="774">
        <f t="shared" si="22"/>
        <v>147</v>
      </c>
      <c r="V32" s="774">
        <f t="shared" si="22"/>
        <v>119</v>
      </c>
      <c r="W32" s="774">
        <f t="shared" si="22"/>
        <v>84</v>
      </c>
      <c r="X32" s="774">
        <f t="shared" si="22"/>
        <v>61</v>
      </c>
      <c r="Y32" s="774">
        <f t="shared" si="22"/>
        <v>24</v>
      </c>
      <c r="Z32" s="774">
        <f t="shared" si="22"/>
        <v>8</v>
      </c>
      <c r="AA32" s="774">
        <f t="shared" si="22"/>
        <v>1</v>
      </c>
      <c r="AB32" s="774">
        <f t="shared" si="22"/>
        <v>0</v>
      </c>
    </row>
    <row r="33" spans="1:28" s="32" customFormat="1" ht="18.75" customHeight="1">
      <c r="A33" s="1370"/>
      <c r="B33" s="444" t="s">
        <v>1001</v>
      </c>
      <c r="C33" s="162" t="s">
        <v>870</v>
      </c>
      <c r="D33" s="774">
        <f t="shared" si="8"/>
        <v>3537</v>
      </c>
      <c r="E33" s="774">
        <v>167</v>
      </c>
      <c r="F33" s="774">
        <v>181</v>
      </c>
      <c r="G33" s="774">
        <v>250</v>
      </c>
      <c r="H33" s="774">
        <v>351</v>
      </c>
      <c r="I33" s="774">
        <v>303</v>
      </c>
      <c r="J33" s="774">
        <v>283</v>
      </c>
      <c r="K33" s="774">
        <v>318</v>
      </c>
      <c r="L33" s="774">
        <v>272</v>
      </c>
      <c r="M33" s="774">
        <v>230</v>
      </c>
      <c r="N33" s="774">
        <v>280</v>
      </c>
      <c r="O33" s="1370"/>
      <c r="P33" s="444" t="s">
        <v>1001</v>
      </c>
      <c r="Q33" s="164" t="s">
        <v>1002</v>
      </c>
      <c r="R33" s="774">
        <v>297</v>
      </c>
      <c r="S33" s="774">
        <v>244</v>
      </c>
      <c r="T33" s="774">
        <v>147</v>
      </c>
      <c r="U33" s="774">
        <v>68</v>
      </c>
      <c r="V33" s="774">
        <v>58</v>
      </c>
      <c r="W33" s="774">
        <v>29</v>
      </c>
      <c r="X33" s="774">
        <v>35</v>
      </c>
      <c r="Y33" s="774">
        <v>17</v>
      </c>
      <c r="Z33" s="774">
        <v>7</v>
      </c>
      <c r="AA33" s="774">
        <v>0</v>
      </c>
      <c r="AB33" s="774">
        <v>0</v>
      </c>
    </row>
    <row r="34" spans="1:28" s="32" customFormat="1" ht="18.75" customHeight="1">
      <c r="A34" s="1371"/>
      <c r="B34" s="775" t="s">
        <v>1003</v>
      </c>
      <c r="C34" s="776" t="s">
        <v>871</v>
      </c>
      <c r="D34" s="777">
        <f t="shared" si="8"/>
        <v>3636</v>
      </c>
      <c r="E34" s="777">
        <v>150</v>
      </c>
      <c r="F34" s="777">
        <v>188</v>
      </c>
      <c r="G34" s="777">
        <v>233</v>
      </c>
      <c r="H34" s="777">
        <v>292</v>
      </c>
      <c r="I34" s="777">
        <v>290</v>
      </c>
      <c r="J34" s="777">
        <v>284</v>
      </c>
      <c r="K34" s="777">
        <v>331</v>
      </c>
      <c r="L34" s="777">
        <v>265</v>
      </c>
      <c r="M34" s="777">
        <v>285</v>
      </c>
      <c r="N34" s="777">
        <v>338</v>
      </c>
      <c r="O34" s="1371"/>
      <c r="P34" s="775" t="s">
        <v>1003</v>
      </c>
      <c r="Q34" s="778" t="s">
        <v>1004</v>
      </c>
      <c r="R34" s="777">
        <v>337</v>
      </c>
      <c r="S34" s="777">
        <v>256</v>
      </c>
      <c r="T34" s="777">
        <v>157</v>
      </c>
      <c r="U34" s="777">
        <v>79</v>
      </c>
      <c r="V34" s="777">
        <v>61</v>
      </c>
      <c r="W34" s="777">
        <v>55</v>
      </c>
      <c r="X34" s="777">
        <v>26</v>
      </c>
      <c r="Y34" s="777">
        <v>7</v>
      </c>
      <c r="Z34" s="777">
        <v>1</v>
      </c>
      <c r="AA34" s="777">
        <v>1</v>
      </c>
      <c r="AB34" s="777">
        <v>0</v>
      </c>
    </row>
    <row r="35" spans="1:28" s="988" customFormat="1" ht="15" customHeight="1">
      <c r="A35" s="987" t="s">
        <v>520</v>
      </c>
      <c r="H35" s="989"/>
      <c r="I35" s="992" t="s">
        <v>521</v>
      </c>
      <c r="N35" s="990"/>
      <c r="O35" s="987" t="s">
        <v>520</v>
      </c>
      <c r="V35" s="989"/>
      <c r="W35" s="992" t="s">
        <v>521</v>
      </c>
      <c r="AB35" s="991"/>
    </row>
    <row r="36" spans="1:28" s="626" customFormat="1" ht="18.75" customHeight="1">
      <c r="A36" s="1372" t="s">
        <v>18</v>
      </c>
      <c r="B36" s="1372"/>
      <c r="C36" s="1372"/>
      <c r="D36" s="1372"/>
      <c r="E36" s="1372"/>
      <c r="F36" s="1372"/>
      <c r="G36" s="1372"/>
      <c r="H36" s="1372"/>
      <c r="I36" s="1372" t="s">
        <v>19</v>
      </c>
      <c r="J36" s="1372"/>
      <c r="K36" s="1372"/>
      <c r="L36" s="1372"/>
      <c r="M36" s="1372"/>
      <c r="N36" s="1372"/>
      <c r="O36" s="1372" t="s">
        <v>714</v>
      </c>
      <c r="P36" s="1372"/>
      <c r="Q36" s="1372"/>
      <c r="R36" s="1372"/>
      <c r="S36" s="1372"/>
      <c r="T36" s="1372"/>
      <c r="U36" s="1372"/>
      <c r="V36" s="1372"/>
      <c r="W36" s="1372" t="s">
        <v>733</v>
      </c>
      <c r="X36" s="1372"/>
      <c r="Y36" s="1372"/>
      <c r="Z36" s="1372"/>
      <c r="AA36" s="1372"/>
      <c r="AB36" s="1372"/>
    </row>
    <row r="37" spans="1:28" s="626" customFormat="1" ht="15" customHeight="1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27"/>
    </row>
    <row r="38" spans="1:28" s="623" customFormat="1" ht="16.5" customHeight="1">
      <c r="A38" s="628" t="s">
        <v>684</v>
      </c>
      <c r="I38" s="624"/>
      <c r="N38" s="625" t="s">
        <v>685</v>
      </c>
      <c r="O38" s="628" t="s">
        <v>684</v>
      </c>
      <c r="V38" s="629"/>
      <c r="W38" s="624"/>
      <c r="AB38" s="625" t="s">
        <v>685</v>
      </c>
    </row>
    <row r="39" spans="1:28" s="635" customFormat="1" ht="21" customHeight="1">
      <c r="A39" s="1355" t="s">
        <v>686</v>
      </c>
      <c r="B39" s="1355"/>
      <c r="C39" s="1356"/>
      <c r="D39" s="169" t="s">
        <v>687</v>
      </c>
      <c r="E39" s="630" t="s">
        <v>688</v>
      </c>
      <c r="F39" s="630" t="s">
        <v>958</v>
      </c>
      <c r="G39" s="630" t="s">
        <v>959</v>
      </c>
      <c r="H39" s="630" t="s">
        <v>960</v>
      </c>
      <c r="I39" s="630" t="s">
        <v>961</v>
      </c>
      <c r="J39" s="630" t="s">
        <v>962</v>
      </c>
      <c r="K39" s="630" t="s">
        <v>963</v>
      </c>
      <c r="L39" s="630" t="s">
        <v>964</v>
      </c>
      <c r="M39" s="631" t="s">
        <v>965</v>
      </c>
      <c r="N39" s="632" t="s">
        <v>966</v>
      </c>
      <c r="O39" s="1359" t="s">
        <v>690</v>
      </c>
      <c r="P39" s="1360"/>
      <c r="Q39" s="1360"/>
      <c r="R39" s="631" t="s">
        <v>967</v>
      </c>
      <c r="S39" s="630" t="s">
        <v>968</v>
      </c>
      <c r="T39" s="630" t="s">
        <v>969</v>
      </c>
      <c r="U39" s="630" t="s">
        <v>970</v>
      </c>
      <c r="V39" s="630" t="s">
        <v>971</v>
      </c>
      <c r="W39" s="630" t="s">
        <v>972</v>
      </c>
      <c r="X39" s="630" t="s">
        <v>973</v>
      </c>
      <c r="Y39" s="630" t="s">
        <v>974</v>
      </c>
      <c r="Z39" s="630" t="s">
        <v>975</v>
      </c>
      <c r="AA39" s="633" t="s">
        <v>976</v>
      </c>
      <c r="AB39" s="634" t="s">
        <v>977</v>
      </c>
    </row>
    <row r="40" spans="1:28" s="641" customFormat="1" ht="21" customHeight="1">
      <c r="A40" s="1357"/>
      <c r="B40" s="1357"/>
      <c r="C40" s="1358"/>
      <c r="D40" s="636" t="s">
        <v>603</v>
      </c>
      <c r="E40" s="637" t="s">
        <v>978</v>
      </c>
      <c r="F40" s="637" t="s">
        <v>692</v>
      </c>
      <c r="G40" s="637" t="s">
        <v>693</v>
      </c>
      <c r="H40" s="637" t="s">
        <v>694</v>
      </c>
      <c r="I40" s="637" t="s">
        <v>695</v>
      </c>
      <c r="J40" s="637" t="s">
        <v>696</v>
      </c>
      <c r="K40" s="637" t="s">
        <v>697</v>
      </c>
      <c r="L40" s="637" t="s">
        <v>698</v>
      </c>
      <c r="M40" s="638" t="s">
        <v>699</v>
      </c>
      <c r="N40" s="639" t="s">
        <v>700</v>
      </c>
      <c r="O40" s="1361"/>
      <c r="P40" s="1362"/>
      <c r="Q40" s="1362"/>
      <c r="R40" s="636" t="s">
        <v>701</v>
      </c>
      <c r="S40" s="637" t="s">
        <v>989</v>
      </c>
      <c r="T40" s="637" t="s">
        <v>990</v>
      </c>
      <c r="U40" s="637" t="s">
        <v>991</v>
      </c>
      <c r="V40" s="637" t="s">
        <v>702</v>
      </c>
      <c r="W40" s="637" t="s">
        <v>993</v>
      </c>
      <c r="X40" s="637" t="s">
        <v>994</v>
      </c>
      <c r="Y40" s="637" t="s">
        <v>995</v>
      </c>
      <c r="Z40" s="637" t="s">
        <v>996</v>
      </c>
      <c r="AA40" s="637" t="s">
        <v>997</v>
      </c>
      <c r="AB40" s="640" t="s">
        <v>998</v>
      </c>
    </row>
    <row r="41" spans="1:28" s="32" customFormat="1" ht="18.75" customHeight="1">
      <c r="A41" s="1369" t="s">
        <v>1292</v>
      </c>
      <c r="B41" s="444" t="s">
        <v>999</v>
      </c>
      <c r="C41" s="162" t="s">
        <v>868</v>
      </c>
      <c r="D41" s="445">
        <f t="shared" si="8"/>
        <v>5499</v>
      </c>
      <c r="E41" s="445">
        <f>SUM(E42:E43)</f>
        <v>229</v>
      </c>
      <c r="F41" s="445">
        <f aca="true" t="shared" si="23" ref="F41:N41">SUM(F42:F43)</f>
        <v>261</v>
      </c>
      <c r="G41" s="445">
        <f t="shared" si="23"/>
        <v>506</v>
      </c>
      <c r="H41" s="445">
        <f t="shared" si="23"/>
        <v>522</v>
      </c>
      <c r="I41" s="445">
        <f t="shared" si="23"/>
        <v>496</v>
      </c>
      <c r="J41" s="445">
        <f t="shared" si="23"/>
        <v>452</v>
      </c>
      <c r="K41" s="445">
        <f t="shared" si="23"/>
        <v>429</v>
      </c>
      <c r="L41" s="445">
        <f t="shared" si="23"/>
        <v>401</v>
      </c>
      <c r="M41" s="445">
        <f t="shared" si="23"/>
        <v>437</v>
      </c>
      <c r="N41" s="445">
        <f t="shared" si="23"/>
        <v>522</v>
      </c>
      <c r="O41" s="1369" t="s">
        <v>1292</v>
      </c>
      <c r="P41" s="444" t="s">
        <v>999</v>
      </c>
      <c r="Q41" s="164" t="s">
        <v>1000</v>
      </c>
      <c r="R41" s="445">
        <f>SUM(R42:R43)</f>
        <v>501</v>
      </c>
      <c r="S41" s="445">
        <f aca="true" t="shared" si="24" ref="S41:AB41">SUM(S42:S43)</f>
        <v>310</v>
      </c>
      <c r="T41" s="445">
        <f>SUM(T42:T43)</f>
        <v>172</v>
      </c>
      <c r="U41" s="445">
        <f t="shared" si="24"/>
        <v>89</v>
      </c>
      <c r="V41" s="445">
        <f t="shared" si="24"/>
        <v>71</v>
      </c>
      <c r="W41" s="445">
        <f t="shared" si="24"/>
        <v>47</v>
      </c>
      <c r="X41" s="445">
        <f t="shared" si="24"/>
        <v>30</v>
      </c>
      <c r="Y41" s="445">
        <f t="shared" si="24"/>
        <v>16</v>
      </c>
      <c r="Z41" s="445">
        <f t="shared" si="24"/>
        <v>6</v>
      </c>
      <c r="AA41" s="445">
        <f t="shared" si="24"/>
        <v>2</v>
      </c>
      <c r="AB41" s="445">
        <f t="shared" si="24"/>
        <v>0</v>
      </c>
    </row>
    <row r="42" spans="1:28" s="32" customFormat="1" ht="18.75" customHeight="1">
      <c r="A42" s="1376"/>
      <c r="B42" s="444" t="s">
        <v>1001</v>
      </c>
      <c r="C42" s="162" t="s">
        <v>870</v>
      </c>
      <c r="D42" s="445">
        <f t="shared" si="8"/>
        <v>2725</v>
      </c>
      <c r="E42" s="445">
        <v>120</v>
      </c>
      <c r="F42" s="445">
        <v>138</v>
      </c>
      <c r="G42" s="445">
        <v>274</v>
      </c>
      <c r="H42" s="445">
        <v>290</v>
      </c>
      <c r="I42" s="445">
        <v>277</v>
      </c>
      <c r="J42" s="445">
        <v>224</v>
      </c>
      <c r="K42" s="445">
        <v>203</v>
      </c>
      <c r="L42" s="445">
        <v>182</v>
      </c>
      <c r="M42" s="445">
        <v>185</v>
      </c>
      <c r="N42" s="445">
        <v>223</v>
      </c>
      <c r="O42" s="1370"/>
      <c r="P42" s="444" t="s">
        <v>1001</v>
      </c>
      <c r="Q42" s="164" t="s">
        <v>1002</v>
      </c>
      <c r="R42" s="445">
        <v>242</v>
      </c>
      <c r="S42" s="445">
        <v>173</v>
      </c>
      <c r="T42" s="445">
        <v>87</v>
      </c>
      <c r="U42" s="445">
        <v>35</v>
      </c>
      <c r="V42" s="445">
        <v>31</v>
      </c>
      <c r="W42" s="445">
        <v>17</v>
      </c>
      <c r="X42" s="445">
        <v>13</v>
      </c>
      <c r="Y42" s="445">
        <v>7</v>
      </c>
      <c r="Z42" s="445">
        <v>2</v>
      </c>
      <c r="AA42" s="445">
        <v>2</v>
      </c>
      <c r="AB42" s="445">
        <v>0</v>
      </c>
    </row>
    <row r="43" spans="1:28" s="32" customFormat="1" ht="18.75" customHeight="1">
      <c r="A43" s="1376"/>
      <c r="B43" s="444" t="s">
        <v>1003</v>
      </c>
      <c r="C43" s="162" t="s">
        <v>871</v>
      </c>
      <c r="D43" s="445">
        <f t="shared" si="8"/>
        <v>2774</v>
      </c>
      <c r="E43" s="445">
        <v>109</v>
      </c>
      <c r="F43" s="445">
        <v>123</v>
      </c>
      <c r="G43" s="445">
        <v>232</v>
      </c>
      <c r="H43" s="445">
        <v>232</v>
      </c>
      <c r="I43" s="445">
        <v>219</v>
      </c>
      <c r="J43" s="445">
        <v>228</v>
      </c>
      <c r="K43" s="445">
        <v>226</v>
      </c>
      <c r="L43" s="445">
        <v>219</v>
      </c>
      <c r="M43" s="445">
        <v>252</v>
      </c>
      <c r="N43" s="445">
        <v>299</v>
      </c>
      <c r="O43" s="1370"/>
      <c r="P43" s="444" t="s">
        <v>1003</v>
      </c>
      <c r="Q43" s="164" t="s">
        <v>1004</v>
      </c>
      <c r="R43" s="445">
        <v>259</v>
      </c>
      <c r="S43" s="445">
        <v>137</v>
      </c>
      <c r="T43" s="445">
        <v>85</v>
      </c>
      <c r="U43" s="445">
        <v>54</v>
      </c>
      <c r="V43" s="445">
        <v>40</v>
      </c>
      <c r="W43" s="445">
        <v>30</v>
      </c>
      <c r="X43" s="445">
        <v>17</v>
      </c>
      <c r="Y43" s="445">
        <v>9</v>
      </c>
      <c r="Z43" s="445">
        <v>4</v>
      </c>
      <c r="AA43" s="445">
        <v>0</v>
      </c>
      <c r="AB43" s="445">
        <v>0</v>
      </c>
    </row>
    <row r="44" spans="1:28" s="32" customFormat="1" ht="18.75" customHeight="1">
      <c r="A44" s="1369" t="s">
        <v>1293</v>
      </c>
      <c r="B44" s="444" t="s">
        <v>999</v>
      </c>
      <c r="C44" s="162" t="s">
        <v>868</v>
      </c>
      <c r="D44" s="445">
        <f t="shared" si="8"/>
        <v>5792</v>
      </c>
      <c r="E44" s="445">
        <f>SUM(E45:E46)</f>
        <v>308</v>
      </c>
      <c r="F44" s="445">
        <f aca="true" t="shared" si="25" ref="F44:N44">SUM(F45:F46)</f>
        <v>309</v>
      </c>
      <c r="G44" s="445">
        <f t="shared" si="25"/>
        <v>408</v>
      </c>
      <c r="H44" s="445">
        <f t="shared" si="25"/>
        <v>472</v>
      </c>
      <c r="I44" s="445">
        <f t="shared" si="25"/>
        <v>454</v>
      </c>
      <c r="J44" s="445">
        <f t="shared" si="25"/>
        <v>427</v>
      </c>
      <c r="K44" s="445">
        <f t="shared" si="25"/>
        <v>500</v>
      </c>
      <c r="L44" s="445">
        <f t="shared" si="25"/>
        <v>512</v>
      </c>
      <c r="M44" s="445">
        <f t="shared" si="25"/>
        <v>482</v>
      </c>
      <c r="N44" s="445">
        <f t="shared" si="25"/>
        <v>462</v>
      </c>
      <c r="O44" s="1369" t="s">
        <v>1293</v>
      </c>
      <c r="P44" s="444" t="s">
        <v>999</v>
      </c>
      <c r="Q44" s="164" t="s">
        <v>1000</v>
      </c>
      <c r="R44" s="445">
        <f>SUM(R45:R46)</f>
        <v>456</v>
      </c>
      <c r="S44" s="445">
        <f aca="true" t="shared" si="26" ref="S44:AB44">SUM(S45:S46)</f>
        <v>338</v>
      </c>
      <c r="T44" s="445">
        <f>SUM(T45:T46)</f>
        <v>235</v>
      </c>
      <c r="U44" s="445">
        <f t="shared" si="26"/>
        <v>140</v>
      </c>
      <c r="V44" s="445">
        <f t="shared" si="26"/>
        <v>99</v>
      </c>
      <c r="W44" s="445">
        <f t="shared" si="26"/>
        <v>88</v>
      </c>
      <c r="X44" s="445">
        <f t="shared" si="26"/>
        <v>62</v>
      </c>
      <c r="Y44" s="445">
        <f t="shared" si="26"/>
        <v>26</v>
      </c>
      <c r="Z44" s="445">
        <f t="shared" si="26"/>
        <v>11</v>
      </c>
      <c r="AA44" s="445">
        <f t="shared" si="26"/>
        <v>3</v>
      </c>
      <c r="AB44" s="445">
        <f t="shared" si="26"/>
        <v>0</v>
      </c>
    </row>
    <row r="45" spans="1:28" s="32" customFormat="1" ht="18.75" customHeight="1">
      <c r="A45" s="1370"/>
      <c r="B45" s="444" t="s">
        <v>1001</v>
      </c>
      <c r="C45" s="162" t="s">
        <v>870</v>
      </c>
      <c r="D45" s="445">
        <f t="shared" si="8"/>
        <v>2957</v>
      </c>
      <c r="E45" s="445">
        <v>147</v>
      </c>
      <c r="F45" s="445">
        <v>166</v>
      </c>
      <c r="G45" s="445">
        <v>199</v>
      </c>
      <c r="H45" s="445">
        <v>256</v>
      </c>
      <c r="I45" s="445">
        <v>235</v>
      </c>
      <c r="J45" s="445">
        <v>239</v>
      </c>
      <c r="K45" s="445">
        <v>236</v>
      </c>
      <c r="L45" s="445">
        <v>266</v>
      </c>
      <c r="M45" s="445">
        <v>248</v>
      </c>
      <c r="N45" s="445">
        <v>218</v>
      </c>
      <c r="O45" s="1370"/>
      <c r="P45" s="444" t="s">
        <v>1001</v>
      </c>
      <c r="Q45" s="164" t="s">
        <v>1002</v>
      </c>
      <c r="R45" s="445">
        <v>248</v>
      </c>
      <c r="S45" s="445">
        <v>172</v>
      </c>
      <c r="T45" s="445">
        <v>117</v>
      </c>
      <c r="U45" s="445">
        <v>77</v>
      </c>
      <c r="V45" s="445">
        <v>48</v>
      </c>
      <c r="W45" s="445">
        <v>40</v>
      </c>
      <c r="X45" s="445">
        <v>28</v>
      </c>
      <c r="Y45" s="445">
        <v>12</v>
      </c>
      <c r="Z45" s="445">
        <v>4</v>
      </c>
      <c r="AA45" s="445">
        <v>1</v>
      </c>
      <c r="AB45" s="445">
        <v>0</v>
      </c>
    </row>
    <row r="46" spans="1:28" s="32" customFormat="1" ht="18.75" customHeight="1">
      <c r="A46" s="1370"/>
      <c r="B46" s="444" t="s">
        <v>1003</v>
      </c>
      <c r="C46" s="162" t="s">
        <v>871</v>
      </c>
      <c r="D46" s="445">
        <f t="shared" si="8"/>
        <v>2835</v>
      </c>
      <c r="E46" s="445">
        <v>161</v>
      </c>
      <c r="F46" s="445">
        <v>143</v>
      </c>
      <c r="G46" s="445">
        <v>209</v>
      </c>
      <c r="H46" s="445">
        <v>216</v>
      </c>
      <c r="I46" s="445">
        <v>219</v>
      </c>
      <c r="J46" s="445">
        <v>188</v>
      </c>
      <c r="K46" s="445">
        <v>264</v>
      </c>
      <c r="L46" s="445">
        <v>246</v>
      </c>
      <c r="M46" s="445">
        <v>234</v>
      </c>
      <c r="N46" s="445">
        <v>244</v>
      </c>
      <c r="O46" s="1370"/>
      <c r="P46" s="444" t="s">
        <v>1003</v>
      </c>
      <c r="Q46" s="164" t="s">
        <v>1004</v>
      </c>
      <c r="R46" s="445">
        <v>208</v>
      </c>
      <c r="S46" s="445">
        <v>166</v>
      </c>
      <c r="T46" s="445">
        <v>118</v>
      </c>
      <c r="U46" s="445">
        <v>63</v>
      </c>
      <c r="V46" s="445">
        <v>51</v>
      </c>
      <c r="W46" s="445">
        <v>48</v>
      </c>
      <c r="X46" s="445">
        <v>34</v>
      </c>
      <c r="Y46" s="445">
        <v>14</v>
      </c>
      <c r="Z46" s="445">
        <v>7</v>
      </c>
      <c r="AA46" s="445">
        <v>2</v>
      </c>
      <c r="AB46" s="445">
        <v>0</v>
      </c>
    </row>
    <row r="47" spans="1:28" s="32" customFormat="1" ht="18.75" customHeight="1">
      <c r="A47" s="1369" t="s">
        <v>1304</v>
      </c>
      <c r="B47" s="444" t="s">
        <v>999</v>
      </c>
      <c r="C47" s="162" t="s">
        <v>868</v>
      </c>
      <c r="D47" s="445">
        <f t="shared" si="8"/>
        <v>3854</v>
      </c>
      <c r="E47" s="445">
        <f>SUM(E48:E49)</f>
        <v>184</v>
      </c>
      <c r="F47" s="445">
        <f aca="true" t="shared" si="27" ref="F47:N47">SUM(F48:F49)</f>
        <v>161</v>
      </c>
      <c r="G47" s="445">
        <f t="shared" si="27"/>
        <v>221</v>
      </c>
      <c r="H47" s="445">
        <f t="shared" si="27"/>
        <v>307</v>
      </c>
      <c r="I47" s="445">
        <f t="shared" si="27"/>
        <v>289</v>
      </c>
      <c r="J47" s="445">
        <f t="shared" si="27"/>
        <v>341</v>
      </c>
      <c r="K47" s="445">
        <f t="shared" si="27"/>
        <v>334</v>
      </c>
      <c r="L47" s="445">
        <f t="shared" si="27"/>
        <v>322</v>
      </c>
      <c r="M47" s="445">
        <f t="shared" si="27"/>
        <v>265</v>
      </c>
      <c r="N47" s="445">
        <f t="shared" si="27"/>
        <v>283</v>
      </c>
      <c r="O47" s="1369" t="s">
        <v>1304</v>
      </c>
      <c r="P47" s="444" t="s">
        <v>999</v>
      </c>
      <c r="Q47" s="164" t="s">
        <v>1000</v>
      </c>
      <c r="R47" s="445">
        <f>SUM(R48:R49)</f>
        <v>287</v>
      </c>
      <c r="S47" s="445">
        <f aca="true" t="shared" si="28" ref="S47:AB47">SUM(S48:S49)</f>
        <v>267</v>
      </c>
      <c r="T47" s="445">
        <f>SUM(T48:T49)</f>
        <v>205</v>
      </c>
      <c r="U47" s="445">
        <f t="shared" si="28"/>
        <v>117</v>
      </c>
      <c r="V47" s="445">
        <f t="shared" si="28"/>
        <v>94</v>
      </c>
      <c r="W47" s="445">
        <f t="shared" si="28"/>
        <v>75</v>
      </c>
      <c r="X47" s="445">
        <f t="shared" si="28"/>
        <v>57</v>
      </c>
      <c r="Y47" s="445">
        <f t="shared" si="28"/>
        <v>32</v>
      </c>
      <c r="Z47" s="445">
        <f t="shared" si="28"/>
        <v>10</v>
      </c>
      <c r="AA47" s="445">
        <f t="shared" si="28"/>
        <v>3</v>
      </c>
      <c r="AB47" s="445">
        <f t="shared" si="28"/>
        <v>0</v>
      </c>
    </row>
    <row r="48" spans="1:28" s="32" customFormat="1" ht="18.75" customHeight="1">
      <c r="A48" s="1370"/>
      <c r="B48" s="444" t="s">
        <v>1001</v>
      </c>
      <c r="C48" s="162" t="s">
        <v>870</v>
      </c>
      <c r="D48" s="445">
        <f t="shared" si="8"/>
        <v>2008</v>
      </c>
      <c r="E48" s="445">
        <v>96</v>
      </c>
      <c r="F48" s="445">
        <v>79</v>
      </c>
      <c r="G48" s="445">
        <v>111</v>
      </c>
      <c r="H48" s="445">
        <v>165</v>
      </c>
      <c r="I48" s="445">
        <v>155</v>
      </c>
      <c r="J48" s="445">
        <v>163</v>
      </c>
      <c r="K48" s="445">
        <v>176</v>
      </c>
      <c r="L48" s="445">
        <v>175</v>
      </c>
      <c r="M48" s="445">
        <v>139</v>
      </c>
      <c r="N48" s="445">
        <v>158</v>
      </c>
      <c r="O48" s="1370"/>
      <c r="P48" s="444" t="s">
        <v>1001</v>
      </c>
      <c r="Q48" s="164" t="s">
        <v>1002</v>
      </c>
      <c r="R48" s="445">
        <v>147</v>
      </c>
      <c r="S48" s="445">
        <v>144</v>
      </c>
      <c r="T48" s="445">
        <v>111</v>
      </c>
      <c r="U48" s="445">
        <v>67</v>
      </c>
      <c r="V48" s="445">
        <v>46</v>
      </c>
      <c r="W48" s="445">
        <v>38</v>
      </c>
      <c r="X48" s="445">
        <v>29</v>
      </c>
      <c r="Y48" s="445">
        <v>7</v>
      </c>
      <c r="Z48" s="445">
        <v>1</v>
      </c>
      <c r="AA48" s="445">
        <v>1</v>
      </c>
      <c r="AB48" s="445">
        <v>0</v>
      </c>
    </row>
    <row r="49" spans="1:28" s="32" customFormat="1" ht="18.75" customHeight="1">
      <c r="A49" s="1370"/>
      <c r="B49" s="444" t="s">
        <v>1003</v>
      </c>
      <c r="C49" s="162" t="s">
        <v>871</v>
      </c>
      <c r="D49" s="445">
        <f t="shared" si="8"/>
        <v>1846</v>
      </c>
      <c r="E49" s="445">
        <v>88</v>
      </c>
      <c r="F49" s="445">
        <v>82</v>
      </c>
      <c r="G49" s="445">
        <v>110</v>
      </c>
      <c r="H49" s="445">
        <v>142</v>
      </c>
      <c r="I49" s="445">
        <v>134</v>
      </c>
      <c r="J49" s="445">
        <v>178</v>
      </c>
      <c r="K49" s="445">
        <v>158</v>
      </c>
      <c r="L49" s="445">
        <v>147</v>
      </c>
      <c r="M49" s="445">
        <v>126</v>
      </c>
      <c r="N49" s="445">
        <v>125</v>
      </c>
      <c r="O49" s="1370"/>
      <c r="P49" s="444" t="s">
        <v>1003</v>
      </c>
      <c r="Q49" s="164" t="s">
        <v>1004</v>
      </c>
      <c r="R49" s="445">
        <v>140</v>
      </c>
      <c r="S49" s="445">
        <v>123</v>
      </c>
      <c r="T49" s="445">
        <v>94</v>
      </c>
      <c r="U49" s="445">
        <v>50</v>
      </c>
      <c r="V49" s="445">
        <v>48</v>
      </c>
      <c r="W49" s="445">
        <v>37</v>
      </c>
      <c r="X49" s="445">
        <v>28</v>
      </c>
      <c r="Y49" s="445">
        <v>25</v>
      </c>
      <c r="Z49" s="445">
        <v>9</v>
      </c>
      <c r="AA49" s="445">
        <v>2</v>
      </c>
      <c r="AB49" s="445">
        <v>0</v>
      </c>
    </row>
    <row r="50" spans="1:28" s="32" customFormat="1" ht="18.75" customHeight="1">
      <c r="A50" s="1369" t="s">
        <v>1308</v>
      </c>
      <c r="B50" s="444" t="s">
        <v>999</v>
      </c>
      <c r="C50" s="162" t="s">
        <v>868</v>
      </c>
      <c r="D50" s="445">
        <f t="shared" si="8"/>
        <v>4386</v>
      </c>
      <c r="E50" s="445">
        <f>SUM(E51:E52)</f>
        <v>160</v>
      </c>
      <c r="F50" s="445">
        <f aca="true" t="shared" si="29" ref="F50:N50">SUM(F51:F52)</f>
        <v>161</v>
      </c>
      <c r="G50" s="445">
        <f t="shared" si="29"/>
        <v>277</v>
      </c>
      <c r="H50" s="445">
        <f t="shared" si="29"/>
        <v>338</v>
      </c>
      <c r="I50" s="445">
        <f t="shared" si="29"/>
        <v>274</v>
      </c>
      <c r="J50" s="445">
        <f t="shared" si="29"/>
        <v>233</v>
      </c>
      <c r="K50" s="445">
        <f t="shared" si="29"/>
        <v>296</v>
      </c>
      <c r="L50" s="445">
        <f t="shared" si="29"/>
        <v>382</v>
      </c>
      <c r="M50" s="445">
        <f t="shared" si="29"/>
        <v>426</v>
      </c>
      <c r="N50" s="445">
        <f t="shared" si="29"/>
        <v>383</v>
      </c>
      <c r="O50" s="1369" t="s">
        <v>1308</v>
      </c>
      <c r="P50" s="444" t="s">
        <v>999</v>
      </c>
      <c r="Q50" s="164" t="s">
        <v>1000</v>
      </c>
      <c r="R50" s="445">
        <f>SUM(R51:R52)</f>
        <v>290</v>
      </c>
      <c r="S50" s="445">
        <f aca="true" t="shared" si="30" ref="S50:AB50">SUM(S51:S52)</f>
        <v>271</v>
      </c>
      <c r="T50" s="445">
        <f>SUM(T51:T52)</f>
        <v>288</v>
      </c>
      <c r="U50" s="445">
        <f t="shared" si="30"/>
        <v>149</v>
      </c>
      <c r="V50" s="445">
        <f t="shared" si="30"/>
        <v>95</v>
      </c>
      <c r="W50" s="445">
        <f t="shared" si="30"/>
        <v>55</v>
      </c>
      <c r="X50" s="445">
        <f t="shared" si="30"/>
        <v>138</v>
      </c>
      <c r="Y50" s="445">
        <f t="shared" si="30"/>
        <v>139</v>
      </c>
      <c r="Z50" s="445">
        <f t="shared" si="30"/>
        <v>27</v>
      </c>
      <c r="AA50" s="445">
        <f t="shared" si="30"/>
        <v>4</v>
      </c>
      <c r="AB50" s="445">
        <f t="shared" si="30"/>
        <v>0</v>
      </c>
    </row>
    <row r="51" spans="1:28" s="32" customFormat="1" ht="18.75" customHeight="1">
      <c r="A51" s="1370"/>
      <c r="B51" s="444" t="s">
        <v>1001</v>
      </c>
      <c r="C51" s="162" t="s">
        <v>870</v>
      </c>
      <c r="D51" s="445">
        <f t="shared" si="8"/>
        <v>2232</v>
      </c>
      <c r="E51" s="445">
        <v>89</v>
      </c>
      <c r="F51" s="445">
        <v>92</v>
      </c>
      <c r="G51" s="445">
        <v>146</v>
      </c>
      <c r="H51" s="445">
        <v>186</v>
      </c>
      <c r="I51" s="445">
        <v>150</v>
      </c>
      <c r="J51" s="445">
        <v>120</v>
      </c>
      <c r="K51" s="445">
        <v>142</v>
      </c>
      <c r="L51" s="445">
        <v>204</v>
      </c>
      <c r="M51" s="445">
        <v>224</v>
      </c>
      <c r="N51" s="445">
        <v>193</v>
      </c>
      <c r="O51" s="1370"/>
      <c r="P51" s="444" t="s">
        <v>1001</v>
      </c>
      <c r="Q51" s="164" t="s">
        <v>1002</v>
      </c>
      <c r="R51" s="445">
        <v>135</v>
      </c>
      <c r="S51" s="445">
        <v>104</v>
      </c>
      <c r="T51" s="445">
        <v>86</v>
      </c>
      <c r="U51" s="445">
        <v>35</v>
      </c>
      <c r="V51" s="445">
        <v>28</v>
      </c>
      <c r="W51" s="445">
        <v>19</v>
      </c>
      <c r="X51" s="445">
        <v>120</v>
      </c>
      <c r="Y51" s="445">
        <v>132</v>
      </c>
      <c r="Z51" s="445">
        <v>24</v>
      </c>
      <c r="AA51" s="445">
        <v>3</v>
      </c>
      <c r="AB51" s="445">
        <v>0</v>
      </c>
    </row>
    <row r="52" spans="1:28" s="32" customFormat="1" ht="18.75" customHeight="1">
      <c r="A52" s="1370"/>
      <c r="B52" s="444" t="s">
        <v>1003</v>
      </c>
      <c r="C52" s="162" t="s">
        <v>871</v>
      </c>
      <c r="D52" s="445">
        <f t="shared" si="8"/>
        <v>2154</v>
      </c>
      <c r="E52" s="445">
        <v>71</v>
      </c>
      <c r="F52" s="445">
        <v>69</v>
      </c>
      <c r="G52" s="445">
        <v>131</v>
      </c>
      <c r="H52" s="445">
        <v>152</v>
      </c>
      <c r="I52" s="445">
        <v>124</v>
      </c>
      <c r="J52" s="445">
        <v>113</v>
      </c>
      <c r="K52" s="445">
        <v>154</v>
      </c>
      <c r="L52" s="445">
        <v>178</v>
      </c>
      <c r="M52" s="445">
        <v>202</v>
      </c>
      <c r="N52" s="445">
        <v>190</v>
      </c>
      <c r="O52" s="1370"/>
      <c r="P52" s="444" t="s">
        <v>1003</v>
      </c>
      <c r="Q52" s="164" t="s">
        <v>1004</v>
      </c>
      <c r="R52" s="445">
        <v>155</v>
      </c>
      <c r="S52" s="445">
        <v>167</v>
      </c>
      <c r="T52" s="445">
        <v>202</v>
      </c>
      <c r="U52" s="445">
        <v>114</v>
      </c>
      <c r="V52" s="445">
        <v>67</v>
      </c>
      <c r="W52" s="445">
        <v>36</v>
      </c>
      <c r="X52" s="445">
        <v>18</v>
      </c>
      <c r="Y52" s="445">
        <v>7</v>
      </c>
      <c r="Z52" s="445">
        <v>3</v>
      </c>
      <c r="AA52" s="445">
        <v>1</v>
      </c>
      <c r="AB52" s="445">
        <v>0</v>
      </c>
    </row>
    <row r="53" spans="1:28" s="32" customFormat="1" ht="18.75" customHeight="1">
      <c r="A53" s="1369" t="s">
        <v>1305</v>
      </c>
      <c r="B53" s="444" t="s">
        <v>999</v>
      </c>
      <c r="C53" s="162" t="s">
        <v>806</v>
      </c>
      <c r="D53" s="445">
        <f t="shared" si="8"/>
        <v>10944</v>
      </c>
      <c r="E53" s="445">
        <f>SUM(E54:E55)</f>
        <v>567</v>
      </c>
      <c r="F53" s="445">
        <f aca="true" t="shared" si="31" ref="F53:N53">SUM(F54:F55)</f>
        <v>791</v>
      </c>
      <c r="G53" s="445">
        <f t="shared" si="31"/>
        <v>727</v>
      </c>
      <c r="H53" s="445">
        <f t="shared" si="31"/>
        <v>857</v>
      </c>
      <c r="I53" s="445">
        <f t="shared" si="31"/>
        <v>860</v>
      </c>
      <c r="J53" s="445">
        <f t="shared" si="31"/>
        <v>822</v>
      </c>
      <c r="K53" s="445">
        <f t="shared" si="31"/>
        <v>997</v>
      </c>
      <c r="L53" s="445">
        <f t="shared" si="31"/>
        <v>966</v>
      </c>
      <c r="M53" s="445">
        <f t="shared" si="31"/>
        <v>861</v>
      </c>
      <c r="N53" s="445">
        <f t="shared" si="31"/>
        <v>895</v>
      </c>
      <c r="O53" s="1369" t="s">
        <v>1305</v>
      </c>
      <c r="P53" s="444" t="s">
        <v>999</v>
      </c>
      <c r="Q53" s="164" t="s">
        <v>1000</v>
      </c>
      <c r="R53" s="445">
        <f>SUM(R54:R55)</f>
        <v>795</v>
      </c>
      <c r="S53" s="445">
        <f aca="true" t="shared" si="32" ref="S53:AB53">SUM(S54:S55)</f>
        <v>628</v>
      </c>
      <c r="T53" s="445">
        <f>SUM(T54:T55)</f>
        <v>401</v>
      </c>
      <c r="U53" s="445">
        <f t="shared" si="32"/>
        <v>255</v>
      </c>
      <c r="V53" s="445">
        <f t="shared" si="32"/>
        <v>199</v>
      </c>
      <c r="W53" s="445">
        <f t="shared" si="32"/>
        <v>167</v>
      </c>
      <c r="X53" s="445">
        <f t="shared" si="32"/>
        <v>98</v>
      </c>
      <c r="Y53" s="445">
        <f t="shared" si="32"/>
        <v>39</v>
      </c>
      <c r="Z53" s="445">
        <f t="shared" si="32"/>
        <v>18</v>
      </c>
      <c r="AA53" s="445">
        <f t="shared" si="32"/>
        <v>1</v>
      </c>
      <c r="AB53" s="445">
        <f t="shared" si="32"/>
        <v>0</v>
      </c>
    </row>
    <row r="54" spans="1:28" s="32" customFormat="1" ht="18.75" customHeight="1">
      <c r="A54" s="1370"/>
      <c r="B54" s="444" t="s">
        <v>1001</v>
      </c>
      <c r="C54" s="162" t="s">
        <v>807</v>
      </c>
      <c r="D54" s="445">
        <f t="shared" si="8"/>
        <v>5482</v>
      </c>
      <c r="E54" s="445">
        <v>289</v>
      </c>
      <c r="F54" s="445">
        <v>401</v>
      </c>
      <c r="G54" s="445">
        <v>392</v>
      </c>
      <c r="H54" s="445">
        <v>423</v>
      </c>
      <c r="I54" s="445">
        <v>431</v>
      </c>
      <c r="J54" s="445">
        <v>418</v>
      </c>
      <c r="K54" s="445">
        <v>478</v>
      </c>
      <c r="L54" s="445">
        <v>459</v>
      </c>
      <c r="M54" s="445">
        <v>426</v>
      </c>
      <c r="N54" s="445">
        <v>452</v>
      </c>
      <c r="O54" s="1370"/>
      <c r="P54" s="444" t="s">
        <v>1001</v>
      </c>
      <c r="Q54" s="164" t="s">
        <v>1002</v>
      </c>
      <c r="R54" s="445">
        <v>399</v>
      </c>
      <c r="S54" s="445">
        <v>318</v>
      </c>
      <c r="T54" s="445">
        <v>218</v>
      </c>
      <c r="U54" s="445">
        <v>122</v>
      </c>
      <c r="V54" s="445">
        <v>104</v>
      </c>
      <c r="W54" s="445">
        <v>74</v>
      </c>
      <c r="X54" s="445">
        <v>53</v>
      </c>
      <c r="Y54" s="445">
        <v>17</v>
      </c>
      <c r="Z54" s="445">
        <v>8</v>
      </c>
      <c r="AA54" s="445">
        <v>0</v>
      </c>
      <c r="AB54" s="445">
        <v>0</v>
      </c>
    </row>
    <row r="55" spans="1:28" s="32" customFormat="1" ht="18.75" customHeight="1">
      <c r="A55" s="1370"/>
      <c r="B55" s="444" t="s">
        <v>1003</v>
      </c>
      <c r="C55" s="162" t="s">
        <v>808</v>
      </c>
      <c r="D55" s="445">
        <f t="shared" si="8"/>
        <v>5462</v>
      </c>
      <c r="E55" s="445">
        <v>278</v>
      </c>
      <c r="F55" s="445">
        <v>390</v>
      </c>
      <c r="G55" s="445">
        <v>335</v>
      </c>
      <c r="H55" s="445">
        <v>434</v>
      </c>
      <c r="I55" s="445">
        <v>429</v>
      </c>
      <c r="J55" s="445">
        <v>404</v>
      </c>
      <c r="K55" s="445">
        <v>519</v>
      </c>
      <c r="L55" s="445">
        <v>507</v>
      </c>
      <c r="M55" s="445">
        <v>435</v>
      </c>
      <c r="N55" s="445">
        <v>443</v>
      </c>
      <c r="O55" s="1370"/>
      <c r="P55" s="444" t="s">
        <v>1003</v>
      </c>
      <c r="Q55" s="164" t="s">
        <v>1004</v>
      </c>
      <c r="R55" s="445">
        <v>396</v>
      </c>
      <c r="S55" s="445">
        <v>310</v>
      </c>
      <c r="T55" s="445">
        <v>183</v>
      </c>
      <c r="U55" s="445">
        <v>133</v>
      </c>
      <c r="V55" s="445">
        <v>95</v>
      </c>
      <c r="W55" s="445">
        <v>93</v>
      </c>
      <c r="X55" s="445">
        <v>45</v>
      </c>
      <c r="Y55" s="445">
        <v>22</v>
      </c>
      <c r="Z55" s="445">
        <v>10</v>
      </c>
      <c r="AA55" s="445">
        <v>1</v>
      </c>
      <c r="AB55" s="445">
        <v>0</v>
      </c>
    </row>
    <row r="56" spans="1:28" s="32" customFormat="1" ht="18.75" customHeight="1">
      <c r="A56" s="1369" t="s">
        <v>1306</v>
      </c>
      <c r="B56" s="444" t="s">
        <v>999</v>
      </c>
      <c r="C56" s="162" t="s">
        <v>806</v>
      </c>
      <c r="D56" s="445">
        <f t="shared" si="8"/>
        <v>4301</v>
      </c>
      <c r="E56" s="445">
        <f>SUM(E57:E58)</f>
        <v>184</v>
      </c>
      <c r="F56" s="445">
        <f aca="true" t="shared" si="33" ref="F56:N56">SUM(F57:F58)</f>
        <v>175</v>
      </c>
      <c r="G56" s="445">
        <f t="shared" si="33"/>
        <v>310</v>
      </c>
      <c r="H56" s="445">
        <f t="shared" si="33"/>
        <v>354</v>
      </c>
      <c r="I56" s="445">
        <f t="shared" si="33"/>
        <v>373</v>
      </c>
      <c r="J56" s="445">
        <f t="shared" si="33"/>
        <v>432</v>
      </c>
      <c r="K56" s="445">
        <f t="shared" si="33"/>
        <v>404</v>
      </c>
      <c r="L56" s="445">
        <f t="shared" si="33"/>
        <v>319</v>
      </c>
      <c r="M56" s="445">
        <f t="shared" si="33"/>
        <v>298</v>
      </c>
      <c r="N56" s="445">
        <f t="shared" si="33"/>
        <v>341</v>
      </c>
      <c r="O56" s="1369" t="s">
        <v>1306</v>
      </c>
      <c r="P56" s="444" t="s">
        <v>999</v>
      </c>
      <c r="Q56" s="164" t="s">
        <v>1000</v>
      </c>
      <c r="R56" s="445">
        <f>SUM(R57:R58)</f>
        <v>360</v>
      </c>
      <c r="S56" s="445">
        <f aca="true" t="shared" si="34" ref="S56:AB56">SUM(S57:S58)</f>
        <v>339</v>
      </c>
      <c r="T56" s="445">
        <f>SUM(T57:T58)</f>
        <v>200</v>
      </c>
      <c r="U56" s="445">
        <f t="shared" si="34"/>
        <v>88</v>
      </c>
      <c r="V56" s="445">
        <f t="shared" si="34"/>
        <v>53</v>
      </c>
      <c r="W56" s="445">
        <f t="shared" si="34"/>
        <v>32</v>
      </c>
      <c r="X56" s="445">
        <f t="shared" si="34"/>
        <v>24</v>
      </c>
      <c r="Y56" s="445">
        <f t="shared" si="34"/>
        <v>10</v>
      </c>
      <c r="Z56" s="445">
        <f t="shared" si="34"/>
        <v>5</v>
      </c>
      <c r="AA56" s="445">
        <f t="shared" si="34"/>
        <v>0</v>
      </c>
      <c r="AB56" s="445">
        <f t="shared" si="34"/>
        <v>0</v>
      </c>
    </row>
    <row r="57" spans="1:28" s="32" customFormat="1" ht="18.75" customHeight="1">
      <c r="A57" s="1370"/>
      <c r="B57" s="444" t="s">
        <v>1001</v>
      </c>
      <c r="C57" s="162" t="s">
        <v>807</v>
      </c>
      <c r="D57" s="445">
        <f t="shared" si="8"/>
        <v>2085</v>
      </c>
      <c r="E57" s="445">
        <v>87</v>
      </c>
      <c r="F57" s="445">
        <v>93</v>
      </c>
      <c r="G57" s="445">
        <v>159</v>
      </c>
      <c r="H57" s="445">
        <v>169</v>
      </c>
      <c r="I57" s="445">
        <v>174</v>
      </c>
      <c r="J57" s="445">
        <v>230</v>
      </c>
      <c r="K57" s="445">
        <v>204</v>
      </c>
      <c r="L57" s="445">
        <v>154</v>
      </c>
      <c r="M57" s="445">
        <v>125</v>
      </c>
      <c r="N57" s="445">
        <v>147</v>
      </c>
      <c r="O57" s="1370"/>
      <c r="P57" s="444" t="s">
        <v>1001</v>
      </c>
      <c r="Q57" s="164" t="s">
        <v>1002</v>
      </c>
      <c r="R57" s="445">
        <v>161</v>
      </c>
      <c r="S57" s="445">
        <v>173</v>
      </c>
      <c r="T57" s="445">
        <v>107</v>
      </c>
      <c r="U57" s="445">
        <v>47</v>
      </c>
      <c r="V57" s="445">
        <v>26</v>
      </c>
      <c r="W57" s="445">
        <v>11</v>
      </c>
      <c r="X57" s="445">
        <v>10</v>
      </c>
      <c r="Y57" s="445">
        <v>6</v>
      </c>
      <c r="Z57" s="445">
        <v>2</v>
      </c>
      <c r="AA57" s="445">
        <v>0</v>
      </c>
      <c r="AB57" s="445">
        <v>0</v>
      </c>
    </row>
    <row r="58" spans="1:28" s="32" customFormat="1" ht="18.75" customHeight="1">
      <c r="A58" s="1370"/>
      <c r="B58" s="444" t="s">
        <v>1003</v>
      </c>
      <c r="C58" s="162" t="s">
        <v>808</v>
      </c>
      <c r="D58" s="445">
        <f t="shared" si="8"/>
        <v>2216</v>
      </c>
      <c r="E58" s="445">
        <v>97</v>
      </c>
      <c r="F58" s="445">
        <v>82</v>
      </c>
      <c r="G58" s="445">
        <v>151</v>
      </c>
      <c r="H58" s="445">
        <v>185</v>
      </c>
      <c r="I58" s="445">
        <v>199</v>
      </c>
      <c r="J58" s="445">
        <v>202</v>
      </c>
      <c r="K58" s="445">
        <v>200</v>
      </c>
      <c r="L58" s="445">
        <v>165</v>
      </c>
      <c r="M58" s="445">
        <v>173</v>
      </c>
      <c r="N58" s="445">
        <v>194</v>
      </c>
      <c r="O58" s="1370"/>
      <c r="P58" s="444" t="s">
        <v>1003</v>
      </c>
      <c r="Q58" s="164" t="s">
        <v>1004</v>
      </c>
      <c r="R58" s="445">
        <v>199</v>
      </c>
      <c r="S58" s="445">
        <v>166</v>
      </c>
      <c r="T58" s="445">
        <v>93</v>
      </c>
      <c r="U58" s="445">
        <v>41</v>
      </c>
      <c r="V58" s="445">
        <v>27</v>
      </c>
      <c r="W58" s="445">
        <v>21</v>
      </c>
      <c r="X58" s="445">
        <v>14</v>
      </c>
      <c r="Y58" s="445">
        <v>4</v>
      </c>
      <c r="Z58" s="445">
        <v>3</v>
      </c>
      <c r="AA58" s="445">
        <v>0</v>
      </c>
      <c r="AB58" s="445">
        <v>0</v>
      </c>
    </row>
    <row r="59" spans="1:28" s="32" customFormat="1" ht="18.75" customHeight="1">
      <c r="A59" s="1369" t="s">
        <v>1307</v>
      </c>
      <c r="B59" s="444" t="s">
        <v>999</v>
      </c>
      <c r="C59" s="162" t="s">
        <v>868</v>
      </c>
      <c r="D59" s="445">
        <f t="shared" si="8"/>
        <v>4876</v>
      </c>
      <c r="E59" s="445">
        <f>SUM(E60:E61)</f>
        <v>266</v>
      </c>
      <c r="F59" s="445">
        <f aca="true" t="shared" si="35" ref="F59:N59">SUM(F60:F61)</f>
        <v>227</v>
      </c>
      <c r="G59" s="445">
        <f t="shared" si="35"/>
        <v>271</v>
      </c>
      <c r="H59" s="445">
        <f t="shared" si="35"/>
        <v>384</v>
      </c>
      <c r="I59" s="445">
        <f t="shared" si="35"/>
        <v>373</v>
      </c>
      <c r="J59" s="445">
        <f t="shared" si="35"/>
        <v>380</v>
      </c>
      <c r="K59" s="445">
        <f t="shared" si="35"/>
        <v>521</v>
      </c>
      <c r="L59" s="445">
        <f t="shared" si="35"/>
        <v>402</v>
      </c>
      <c r="M59" s="445">
        <f t="shared" si="35"/>
        <v>360</v>
      </c>
      <c r="N59" s="445">
        <f t="shared" si="35"/>
        <v>344</v>
      </c>
      <c r="O59" s="1369" t="s">
        <v>1307</v>
      </c>
      <c r="P59" s="444" t="s">
        <v>999</v>
      </c>
      <c r="Q59" s="164" t="s">
        <v>1000</v>
      </c>
      <c r="R59" s="445">
        <f>SUM(R60:R61)</f>
        <v>363</v>
      </c>
      <c r="S59" s="445">
        <f aca="true" t="shared" si="36" ref="S59:AB59">SUM(S60:S61)</f>
        <v>329</v>
      </c>
      <c r="T59" s="445">
        <f>SUM(T60:T61)</f>
        <v>253</v>
      </c>
      <c r="U59" s="445">
        <f t="shared" si="36"/>
        <v>103</v>
      </c>
      <c r="V59" s="445">
        <f t="shared" si="36"/>
        <v>114</v>
      </c>
      <c r="W59" s="445">
        <f t="shared" si="36"/>
        <v>103</v>
      </c>
      <c r="X59" s="445">
        <f t="shared" si="36"/>
        <v>46</v>
      </c>
      <c r="Y59" s="445">
        <f t="shared" si="36"/>
        <v>28</v>
      </c>
      <c r="Z59" s="445">
        <f t="shared" si="36"/>
        <v>6</v>
      </c>
      <c r="AA59" s="445">
        <f t="shared" si="36"/>
        <v>3</v>
      </c>
      <c r="AB59" s="445">
        <f t="shared" si="36"/>
        <v>0</v>
      </c>
    </row>
    <row r="60" spans="1:28" s="32" customFormat="1" ht="18.75" customHeight="1">
      <c r="A60" s="1370"/>
      <c r="B60" s="444" t="s">
        <v>1001</v>
      </c>
      <c r="C60" s="162" t="s">
        <v>870</v>
      </c>
      <c r="D60" s="445">
        <f t="shared" si="8"/>
        <v>2488</v>
      </c>
      <c r="E60" s="445">
        <v>131</v>
      </c>
      <c r="F60" s="445">
        <v>123</v>
      </c>
      <c r="G60" s="445">
        <v>155</v>
      </c>
      <c r="H60" s="445">
        <v>188</v>
      </c>
      <c r="I60" s="445">
        <v>192</v>
      </c>
      <c r="J60" s="445">
        <v>193</v>
      </c>
      <c r="K60" s="445">
        <v>271</v>
      </c>
      <c r="L60" s="445">
        <v>208</v>
      </c>
      <c r="M60" s="445">
        <v>189</v>
      </c>
      <c r="N60" s="445">
        <v>171</v>
      </c>
      <c r="O60" s="1370"/>
      <c r="P60" s="444" t="s">
        <v>1001</v>
      </c>
      <c r="Q60" s="164" t="s">
        <v>1002</v>
      </c>
      <c r="R60" s="445">
        <v>171</v>
      </c>
      <c r="S60" s="445">
        <v>175</v>
      </c>
      <c r="T60" s="445">
        <v>135</v>
      </c>
      <c r="U60" s="445">
        <v>50</v>
      </c>
      <c r="V60" s="445">
        <v>55</v>
      </c>
      <c r="W60" s="445">
        <v>48</v>
      </c>
      <c r="X60" s="445">
        <v>17</v>
      </c>
      <c r="Y60" s="445">
        <v>11</v>
      </c>
      <c r="Z60" s="445">
        <v>5</v>
      </c>
      <c r="AA60" s="445">
        <v>0</v>
      </c>
      <c r="AB60" s="445">
        <v>0</v>
      </c>
    </row>
    <row r="61" spans="1:28" s="32" customFormat="1" ht="18.75" customHeight="1">
      <c r="A61" s="1370"/>
      <c r="B61" s="444" t="s">
        <v>1003</v>
      </c>
      <c r="C61" s="162" t="s">
        <v>871</v>
      </c>
      <c r="D61" s="445">
        <f t="shared" si="8"/>
        <v>2388</v>
      </c>
      <c r="E61" s="445">
        <v>135</v>
      </c>
      <c r="F61" s="445">
        <v>104</v>
      </c>
      <c r="G61" s="445">
        <v>116</v>
      </c>
      <c r="H61" s="445">
        <v>196</v>
      </c>
      <c r="I61" s="445">
        <v>181</v>
      </c>
      <c r="J61" s="445">
        <v>187</v>
      </c>
      <c r="K61" s="445">
        <v>250</v>
      </c>
      <c r="L61" s="445">
        <v>194</v>
      </c>
      <c r="M61" s="445">
        <v>171</v>
      </c>
      <c r="N61" s="445">
        <v>173</v>
      </c>
      <c r="O61" s="1370"/>
      <c r="P61" s="444" t="s">
        <v>1003</v>
      </c>
      <c r="Q61" s="164" t="s">
        <v>1004</v>
      </c>
      <c r="R61" s="445">
        <v>192</v>
      </c>
      <c r="S61" s="445">
        <v>154</v>
      </c>
      <c r="T61" s="445">
        <v>118</v>
      </c>
      <c r="U61" s="445">
        <v>53</v>
      </c>
      <c r="V61" s="445">
        <v>59</v>
      </c>
      <c r="W61" s="445">
        <v>55</v>
      </c>
      <c r="X61" s="445">
        <v>29</v>
      </c>
      <c r="Y61" s="445">
        <v>17</v>
      </c>
      <c r="Z61" s="445">
        <v>1</v>
      </c>
      <c r="AA61" s="445">
        <v>3</v>
      </c>
      <c r="AB61" s="445">
        <v>0</v>
      </c>
    </row>
    <row r="62" spans="1:28" s="32" customFormat="1" ht="18.75" customHeight="1">
      <c r="A62" s="763"/>
      <c r="B62" s="444"/>
      <c r="C62" s="162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763"/>
      <c r="P62" s="444"/>
      <c r="Q62" s="164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</row>
    <row r="63" spans="1:28" s="32" customFormat="1" ht="18.75" customHeight="1">
      <c r="A63" s="763"/>
      <c r="B63" s="444"/>
      <c r="C63" s="162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763"/>
      <c r="P63" s="444"/>
      <c r="Q63" s="164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</row>
    <row r="64" spans="1:28" s="32" customFormat="1" ht="18.75" customHeight="1">
      <c r="A64" s="763"/>
      <c r="B64" s="444"/>
      <c r="C64" s="162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763"/>
      <c r="P64" s="444"/>
      <c r="Q64" s="164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</row>
    <row r="65" spans="1:28" s="32" customFormat="1" ht="18.75" customHeight="1">
      <c r="A65" s="763"/>
      <c r="B65" s="444"/>
      <c r="C65" s="162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763"/>
      <c r="P65" s="444"/>
      <c r="Q65" s="164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</row>
    <row r="66" spans="1:28" s="32" customFormat="1" ht="18.75" customHeight="1">
      <c r="A66" s="763"/>
      <c r="B66" s="444"/>
      <c r="C66" s="162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763"/>
      <c r="P66" s="444"/>
      <c r="Q66" s="164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</row>
    <row r="67" spans="1:28" s="32" customFormat="1" ht="18.75" customHeight="1">
      <c r="A67" s="763"/>
      <c r="B67" s="444"/>
      <c r="C67" s="162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763"/>
      <c r="P67" s="444"/>
      <c r="Q67" s="164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</row>
    <row r="68" spans="1:28" ht="3" customHeight="1">
      <c r="A68" s="33"/>
      <c r="B68" s="33"/>
      <c r="C68" s="165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66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s="994" customFormat="1" ht="16.5" customHeight="1">
      <c r="A69" s="995" t="s">
        <v>520</v>
      </c>
      <c r="B69" s="167"/>
      <c r="C69" s="167"/>
      <c r="D69" s="167"/>
      <c r="E69" s="167"/>
      <c r="F69" s="167"/>
      <c r="G69" s="167"/>
      <c r="H69" s="167"/>
      <c r="I69" s="993" t="s">
        <v>522</v>
      </c>
      <c r="J69" s="993"/>
      <c r="K69" s="993"/>
      <c r="L69" s="993"/>
      <c r="M69" s="993"/>
      <c r="N69" s="993"/>
      <c r="O69" s="1374" t="s">
        <v>520</v>
      </c>
      <c r="P69" s="1374"/>
      <c r="Q69" s="1374"/>
      <c r="R69" s="1374"/>
      <c r="S69" s="1374"/>
      <c r="T69" s="1374"/>
      <c r="U69" s="1374"/>
      <c r="V69" s="1374"/>
      <c r="W69" s="1375" t="s">
        <v>522</v>
      </c>
      <c r="X69" s="1375"/>
      <c r="Y69" s="1375"/>
      <c r="Z69" s="1375"/>
      <c r="AA69" s="1375"/>
      <c r="AB69" s="1375"/>
    </row>
  </sheetData>
  <sheetProtection/>
  <mergeCells count="46">
    <mergeCell ref="I36:N36"/>
    <mergeCell ref="O36:V36"/>
    <mergeCell ref="W36:AB36"/>
    <mergeCell ref="A59:A61"/>
    <mergeCell ref="O59:O61"/>
    <mergeCell ref="A39:C40"/>
    <mergeCell ref="A36:H36"/>
    <mergeCell ref="A53:A55"/>
    <mergeCell ref="A56:A58"/>
    <mergeCell ref="O53:O55"/>
    <mergeCell ref="O69:V69"/>
    <mergeCell ref="W69:AB69"/>
    <mergeCell ref="A26:A28"/>
    <mergeCell ref="O26:O28"/>
    <mergeCell ref="A29:A31"/>
    <mergeCell ref="O29:O31"/>
    <mergeCell ref="A44:A46"/>
    <mergeCell ref="A47:A49"/>
    <mergeCell ref="A41:A43"/>
    <mergeCell ref="A32:A34"/>
    <mergeCell ref="A11:A13"/>
    <mergeCell ref="O11:O13"/>
    <mergeCell ref="A50:A52"/>
    <mergeCell ref="O50:O52"/>
    <mergeCell ref="A17:A19"/>
    <mergeCell ref="O17:O19"/>
    <mergeCell ref="A20:A22"/>
    <mergeCell ref="O20:O22"/>
    <mergeCell ref="A23:A25"/>
    <mergeCell ref="O23:O25"/>
    <mergeCell ref="W2:AB2"/>
    <mergeCell ref="A5:C6"/>
    <mergeCell ref="O5:Q6"/>
    <mergeCell ref="A14:A16"/>
    <mergeCell ref="O14:O16"/>
    <mergeCell ref="A2:H2"/>
    <mergeCell ref="I2:N2"/>
    <mergeCell ref="O2:V2"/>
    <mergeCell ref="A8:A10"/>
    <mergeCell ref="O8:O10"/>
    <mergeCell ref="O56:O58"/>
    <mergeCell ref="O32:O34"/>
    <mergeCell ref="O41:O43"/>
    <mergeCell ref="O44:O46"/>
    <mergeCell ref="O47:O49"/>
    <mergeCell ref="O39:Q40"/>
  </mergeCells>
  <printOptions horizontalCentered="1"/>
  <pageMargins left="0.2755905511811024" right="0.2755905511811024" top="0.4724409448818898" bottom="0.2755905511811024" header="0.31496062992125984" footer="0.31496062992125984"/>
  <pageSetup firstPageNumber="50" useFirstPageNumber="1" horizontalDpi="300" verticalDpi="300" orientation="portrait" pageOrder="overThenDown" paperSize="13" r:id="rId1"/>
  <headerFooter>
    <oddFooter>&amp;C&amp;10&amp;P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W20" sqref="W20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1953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45"/>
  <sheetViews>
    <sheetView zoomScalePageLayoutView="0" workbookViewId="0" topLeftCell="M1">
      <selection activeCell="T5" sqref="T5:W5"/>
    </sheetView>
  </sheetViews>
  <sheetFormatPr defaultColWidth="10.796875" defaultRowHeight="15" customHeight="1"/>
  <cols>
    <col min="1" max="1" width="12.09765625" style="447" customWidth="1"/>
    <col min="2" max="2" width="8.69921875" style="447" customWidth="1"/>
    <col min="3" max="4" width="7.296875" style="447" customWidth="1"/>
    <col min="5" max="5" width="6.19921875" style="447" customWidth="1"/>
    <col min="6" max="6" width="6.3984375" style="447" customWidth="1"/>
    <col min="7" max="7" width="6.19921875" style="447" customWidth="1"/>
    <col min="8" max="8" width="6.3984375" style="447" customWidth="1"/>
    <col min="9" max="13" width="11.69921875" style="447" customWidth="1"/>
    <col min="14" max="14" width="10.09765625" style="447" customWidth="1"/>
    <col min="15" max="15" width="8.796875" style="447" customWidth="1"/>
    <col min="16" max="16" width="6.69921875" style="447" customWidth="1"/>
    <col min="17" max="17" width="8.09765625" style="447" customWidth="1"/>
    <col min="18" max="18" width="6.69921875" style="447" customWidth="1"/>
    <col min="19" max="19" width="7.3984375" style="447" customWidth="1"/>
    <col min="20" max="20" width="6.69921875" style="447" customWidth="1"/>
    <col min="21" max="21" width="7.296875" style="447" customWidth="1"/>
    <col min="22" max="27" width="9.69921875" style="447" customWidth="1"/>
    <col min="28" max="28" width="4.796875" style="447" customWidth="1"/>
    <col min="29" max="29" width="6.796875" style="447" customWidth="1"/>
    <col min="30" max="31" width="4.796875" style="447" customWidth="1"/>
    <col min="32" max="33" width="6.796875" style="447" customWidth="1"/>
    <col min="34" max="16384" width="10.796875" style="447" customWidth="1"/>
  </cols>
  <sheetData>
    <row r="1" ht="12.75" customHeight="1"/>
    <row r="2" spans="1:28" ht="18.75" customHeight="1">
      <c r="A2" s="1403" t="s">
        <v>715</v>
      </c>
      <c r="B2" s="1403"/>
      <c r="C2" s="1403"/>
      <c r="D2" s="1403"/>
      <c r="E2" s="1403"/>
      <c r="F2" s="1403"/>
      <c r="G2" s="1403"/>
      <c r="H2" s="1403"/>
      <c r="I2" s="1403" t="s">
        <v>734</v>
      </c>
      <c r="J2" s="1403"/>
      <c r="K2" s="1403"/>
      <c r="L2" s="1403"/>
      <c r="M2" s="1403"/>
      <c r="N2" s="1403" t="s">
        <v>716</v>
      </c>
      <c r="O2" s="1403"/>
      <c r="P2" s="1403"/>
      <c r="Q2" s="1403"/>
      <c r="R2" s="1403"/>
      <c r="S2" s="1403"/>
      <c r="T2" s="1403"/>
      <c r="U2" s="1403"/>
      <c r="V2" s="1403" t="s">
        <v>735</v>
      </c>
      <c r="W2" s="1403"/>
      <c r="X2" s="1403"/>
      <c r="Y2" s="1403"/>
      <c r="Z2" s="1403"/>
      <c r="AA2" s="1403"/>
      <c r="AB2" s="35"/>
    </row>
    <row r="3" spans="1:38" ht="15.75" customHeight="1">
      <c r="A3" s="448" t="s">
        <v>955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1399" t="s">
        <v>1006</v>
      </c>
      <c r="M3" s="1399"/>
      <c r="N3" s="448" t="s">
        <v>955</v>
      </c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1399" t="s">
        <v>1006</v>
      </c>
      <c r="AA3" s="1399"/>
      <c r="AB3" s="449"/>
      <c r="AC3" s="450"/>
      <c r="AD3" s="450"/>
      <c r="AE3" s="450"/>
      <c r="AF3" s="450"/>
      <c r="AG3" s="450"/>
      <c r="AH3" s="450"/>
      <c r="AI3" s="450"/>
      <c r="AJ3" s="450"/>
      <c r="AK3" s="450"/>
      <c r="AL3" s="450"/>
    </row>
    <row r="4" spans="1:39" ht="15" customHeight="1">
      <c r="A4" s="1404" t="s">
        <v>60</v>
      </c>
      <c r="B4" s="451"/>
      <c r="C4" s="452"/>
      <c r="D4" s="1405" t="s">
        <v>177</v>
      </c>
      <c r="E4" s="1406"/>
      <c r="F4" s="1406"/>
      <c r="G4" s="1406"/>
      <c r="H4" s="1406"/>
      <c r="I4" s="1406"/>
      <c r="J4" s="1406"/>
      <c r="K4" s="1406"/>
      <c r="L4" s="1406"/>
      <c r="M4" s="1406"/>
      <c r="N4" s="1404" t="s">
        <v>60</v>
      </c>
      <c r="O4" s="453"/>
      <c r="P4" s="1407" t="s">
        <v>178</v>
      </c>
      <c r="Q4" s="1408"/>
      <c r="R4" s="1408"/>
      <c r="S4" s="1408"/>
      <c r="T4" s="1408"/>
      <c r="U4" s="1408"/>
      <c r="V4" s="1408"/>
      <c r="W4" s="1408"/>
      <c r="X4" s="1408"/>
      <c r="Y4" s="1408"/>
      <c r="Z4" s="454"/>
      <c r="AA4" s="1409" t="s">
        <v>62</v>
      </c>
      <c r="AB4" s="450"/>
      <c r="AM4" s="450"/>
    </row>
    <row r="5" spans="1:39" ht="27" customHeight="1">
      <c r="A5" s="1379"/>
      <c r="B5" s="455" t="s">
        <v>63</v>
      </c>
      <c r="C5" s="456" t="s">
        <v>64</v>
      </c>
      <c r="D5" s="457" t="s">
        <v>1229</v>
      </c>
      <c r="E5" s="1377" t="s">
        <v>65</v>
      </c>
      <c r="F5" s="1387"/>
      <c r="G5" s="1377" t="s">
        <v>66</v>
      </c>
      <c r="H5" s="1387"/>
      <c r="I5" s="1385" t="s">
        <v>67</v>
      </c>
      <c r="J5" s="1397"/>
      <c r="K5" s="1397"/>
      <c r="L5" s="1397"/>
      <c r="M5" s="1397"/>
      <c r="N5" s="1379"/>
      <c r="O5" s="455" t="s">
        <v>63</v>
      </c>
      <c r="P5" s="1385" t="s">
        <v>68</v>
      </c>
      <c r="Q5" s="1398"/>
      <c r="R5" s="1385" t="s">
        <v>69</v>
      </c>
      <c r="S5" s="1400"/>
      <c r="T5" s="1846" t="s">
        <v>70</v>
      </c>
      <c r="U5" s="1847"/>
      <c r="V5" s="1846" t="s">
        <v>71</v>
      </c>
      <c r="W5" s="1847"/>
      <c r="X5" s="1385" t="s">
        <v>72</v>
      </c>
      <c r="Y5" s="1400"/>
      <c r="Z5" s="1401" t="s">
        <v>73</v>
      </c>
      <c r="AA5" s="1410"/>
      <c r="AM5" s="450"/>
    </row>
    <row r="6" spans="1:39" ht="24.75" customHeight="1">
      <c r="A6" s="1379"/>
      <c r="B6" s="450"/>
      <c r="C6" s="458"/>
      <c r="D6" s="459"/>
      <c r="E6" s="1393"/>
      <c r="F6" s="1389"/>
      <c r="G6" s="1393"/>
      <c r="H6" s="1389"/>
      <c r="I6" s="1385" t="s">
        <v>74</v>
      </c>
      <c r="J6" s="1400"/>
      <c r="K6" s="1385" t="s">
        <v>75</v>
      </c>
      <c r="L6" s="1397"/>
      <c r="M6" s="1397"/>
      <c r="N6" s="1379"/>
      <c r="O6" s="460"/>
      <c r="P6" s="1387" t="s">
        <v>76</v>
      </c>
      <c r="Q6" s="1381" t="s">
        <v>77</v>
      </c>
      <c r="R6" s="1387" t="s">
        <v>76</v>
      </c>
      <c r="S6" s="1381" t="s">
        <v>77</v>
      </c>
      <c r="T6" s="1381" t="s">
        <v>76</v>
      </c>
      <c r="U6" s="1381" t="s">
        <v>77</v>
      </c>
      <c r="V6" s="1381" t="s">
        <v>76</v>
      </c>
      <c r="W6" s="1381" t="s">
        <v>77</v>
      </c>
      <c r="X6" s="1387" t="s">
        <v>76</v>
      </c>
      <c r="Y6" s="1381" t="s">
        <v>77</v>
      </c>
      <c r="Z6" s="1402"/>
      <c r="AA6" s="1410"/>
      <c r="AM6" s="450"/>
    </row>
    <row r="7" spans="1:39" ht="27" customHeight="1">
      <c r="A7" s="1379" t="s">
        <v>78</v>
      </c>
      <c r="B7" s="172" t="s">
        <v>898</v>
      </c>
      <c r="C7" s="1394" t="s">
        <v>879</v>
      </c>
      <c r="D7" s="34" t="s">
        <v>876</v>
      </c>
      <c r="E7" s="1381" t="s">
        <v>79</v>
      </c>
      <c r="F7" s="1381" t="s">
        <v>80</v>
      </c>
      <c r="G7" s="1381" t="s">
        <v>81</v>
      </c>
      <c r="H7" s="1381" t="s">
        <v>80</v>
      </c>
      <c r="I7" s="1381" t="s">
        <v>81</v>
      </c>
      <c r="J7" s="1381" t="s">
        <v>82</v>
      </c>
      <c r="K7" s="1385" t="s">
        <v>83</v>
      </c>
      <c r="L7" s="1386"/>
      <c r="M7" s="779" t="s">
        <v>84</v>
      </c>
      <c r="N7" s="1379" t="s">
        <v>85</v>
      </c>
      <c r="O7" s="174" t="s">
        <v>898</v>
      </c>
      <c r="P7" s="1388"/>
      <c r="Q7" s="1390"/>
      <c r="R7" s="1388"/>
      <c r="S7" s="1390"/>
      <c r="T7" s="1390"/>
      <c r="U7" s="1390"/>
      <c r="V7" s="1390"/>
      <c r="W7" s="1390"/>
      <c r="X7" s="1388"/>
      <c r="Y7" s="1390"/>
      <c r="Z7" s="38" t="s">
        <v>86</v>
      </c>
      <c r="AA7" s="36" t="s">
        <v>899</v>
      </c>
      <c r="AM7" s="450"/>
    </row>
    <row r="8" spans="1:39" ht="12.75" customHeight="1">
      <c r="A8" s="1380"/>
      <c r="B8" s="173"/>
      <c r="C8" s="1395"/>
      <c r="D8" s="459"/>
      <c r="E8" s="1396"/>
      <c r="F8" s="1396"/>
      <c r="G8" s="1396"/>
      <c r="H8" s="1396"/>
      <c r="I8" s="1396"/>
      <c r="J8" s="1396"/>
      <c r="K8" s="1381" t="s">
        <v>81</v>
      </c>
      <c r="L8" s="1381" t="s">
        <v>82</v>
      </c>
      <c r="M8" s="1377" t="s">
        <v>82</v>
      </c>
      <c r="N8" s="1380"/>
      <c r="O8" s="175"/>
      <c r="P8" s="1388"/>
      <c r="Q8" s="1390"/>
      <c r="R8" s="1388"/>
      <c r="S8" s="1390"/>
      <c r="T8" s="1390"/>
      <c r="U8" s="1390"/>
      <c r="V8" s="1390"/>
      <c r="W8" s="1390"/>
      <c r="X8" s="1388"/>
      <c r="Y8" s="1390"/>
      <c r="Z8" s="461"/>
      <c r="AA8" s="462"/>
      <c r="AM8" s="450"/>
    </row>
    <row r="9" spans="1:39" ht="13.5" customHeight="1">
      <c r="A9" s="463"/>
      <c r="B9" s="464"/>
      <c r="C9" s="465"/>
      <c r="D9" s="466"/>
      <c r="E9" s="1382"/>
      <c r="F9" s="1382"/>
      <c r="G9" s="1382"/>
      <c r="H9" s="1382"/>
      <c r="I9" s="1382"/>
      <c r="J9" s="1382"/>
      <c r="K9" s="1382"/>
      <c r="L9" s="1382"/>
      <c r="M9" s="1378"/>
      <c r="N9" s="463"/>
      <c r="O9" s="467"/>
      <c r="P9" s="1389"/>
      <c r="Q9" s="1391"/>
      <c r="R9" s="1389"/>
      <c r="S9" s="1391"/>
      <c r="T9" s="1391"/>
      <c r="U9" s="1391"/>
      <c r="V9" s="1391"/>
      <c r="W9" s="1391"/>
      <c r="X9" s="1389"/>
      <c r="Y9" s="1391"/>
      <c r="Z9" s="468"/>
      <c r="AA9" s="469"/>
      <c r="AB9" s="470"/>
      <c r="AC9" s="470"/>
      <c r="AD9" s="470"/>
      <c r="AE9" s="470"/>
      <c r="AF9" s="470"/>
      <c r="AG9" s="470"/>
      <c r="AH9" s="470"/>
      <c r="AI9" s="470"/>
      <c r="AM9" s="450"/>
    </row>
    <row r="10" spans="1:36" ht="15" customHeight="1">
      <c r="A10" s="1384" t="s">
        <v>91</v>
      </c>
      <c r="B10" s="477" t="s">
        <v>87</v>
      </c>
      <c r="C10" s="256">
        <v>63687</v>
      </c>
      <c r="D10" s="256">
        <v>62078</v>
      </c>
      <c r="E10" s="256">
        <v>593</v>
      </c>
      <c r="F10" s="256">
        <v>266</v>
      </c>
      <c r="G10" s="256">
        <v>3636</v>
      </c>
      <c r="H10" s="256">
        <v>2174</v>
      </c>
      <c r="I10" s="256">
        <v>4118</v>
      </c>
      <c r="J10" s="256">
        <v>1165</v>
      </c>
      <c r="K10" s="256">
        <v>2866</v>
      </c>
      <c r="L10" s="256">
        <v>324</v>
      </c>
      <c r="M10" s="256">
        <v>434</v>
      </c>
      <c r="N10" s="1384" t="s">
        <v>91</v>
      </c>
      <c r="O10" s="477" t="s">
        <v>87</v>
      </c>
      <c r="P10" s="256">
        <v>434</v>
      </c>
      <c r="Q10" s="256">
        <v>1971</v>
      </c>
      <c r="R10" s="256">
        <v>14532</v>
      </c>
      <c r="S10" s="256">
        <v>3605</v>
      </c>
      <c r="T10" s="256">
        <v>11326</v>
      </c>
      <c r="U10" s="256">
        <v>738</v>
      </c>
      <c r="V10" s="256">
        <v>157</v>
      </c>
      <c r="W10" s="256">
        <v>47</v>
      </c>
      <c r="X10" s="256">
        <v>8833</v>
      </c>
      <c r="Y10" s="256">
        <v>1401</v>
      </c>
      <c r="Z10" s="256">
        <v>433</v>
      </c>
      <c r="AA10" s="256">
        <v>1609</v>
      </c>
      <c r="AB10" s="478"/>
      <c r="AC10" s="478"/>
      <c r="AD10" s="478"/>
      <c r="AE10" s="478"/>
      <c r="AF10" s="478"/>
      <c r="AG10" s="478"/>
      <c r="AH10" s="478"/>
      <c r="AI10" s="478"/>
      <c r="AJ10" s="478"/>
    </row>
    <row r="11" spans="1:36" ht="15" customHeight="1">
      <c r="A11" s="1383"/>
      <c r="B11" s="477" t="s">
        <v>89</v>
      </c>
      <c r="C11" s="256">
        <v>32265</v>
      </c>
      <c r="D11" s="256">
        <v>32016</v>
      </c>
      <c r="E11" s="256">
        <v>452</v>
      </c>
      <c r="F11" s="256">
        <v>170</v>
      </c>
      <c r="G11" s="256">
        <v>1896</v>
      </c>
      <c r="H11" s="256">
        <v>1041</v>
      </c>
      <c r="I11" s="256">
        <v>2064</v>
      </c>
      <c r="J11" s="256">
        <v>570</v>
      </c>
      <c r="K11" s="256">
        <v>1534</v>
      </c>
      <c r="L11" s="256">
        <v>174</v>
      </c>
      <c r="M11" s="256">
        <v>169</v>
      </c>
      <c r="N11" s="1383"/>
      <c r="O11" s="477" t="s">
        <v>89</v>
      </c>
      <c r="P11" s="256">
        <v>169</v>
      </c>
      <c r="Q11" s="256">
        <v>1108</v>
      </c>
      <c r="R11" s="256">
        <v>7516</v>
      </c>
      <c r="S11" s="256">
        <v>2107</v>
      </c>
      <c r="T11" s="256">
        <v>5697</v>
      </c>
      <c r="U11" s="256">
        <v>672</v>
      </c>
      <c r="V11" s="256">
        <v>103</v>
      </c>
      <c r="W11" s="256">
        <v>35</v>
      </c>
      <c r="X11" s="256">
        <v>4208</v>
      </c>
      <c r="Y11" s="256">
        <v>351</v>
      </c>
      <c r="Z11" s="256">
        <v>189</v>
      </c>
      <c r="AA11" s="256">
        <v>249</v>
      </c>
      <c r="AB11" s="478"/>
      <c r="AC11" s="478"/>
      <c r="AD11" s="478"/>
      <c r="AE11" s="478"/>
      <c r="AF11" s="478"/>
      <c r="AG11" s="478"/>
      <c r="AH11" s="478"/>
      <c r="AI11" s="478"/>
      <c r="AJ11" s="478"/>
    </row>
    <row r="12" spans="1:36" ht="15" customHeight="1">
      <c r="A12" s="1383"/>
      <c r="B12" s="477" t="s">
        <v>90</v>
      </c>
      <c r="C12" s="256">
        <v>31422</v>
      </c>
      <c r="D12" s="256">
        <v>30062</v>
      </c>
      <c r="E12" s="256">
        <v>141</v>
      </c>
      <c r="F12" s="256">
        <v>96</v>
      </c>
      <c r="G12" s="256">
        <v>1740</v>
      </c>
      <c r="H12" s="256">
        <v>1133</v>
      </c>
      <c r="I12" s="256">
        <v>2051</v>
      </c>
      <c r="J12" s="256">
        <v>597</v>
      </c>
      <c r="K12" s="256">
        <v>1332</v>
      </c>
      <c r="L12" s="256">
        <v>148</v>
      </c>
      <c r="M12" s="256">
        <v>265</v>
      </c>
      <c r="N12" s="1383"/>
      <c r="O12" s="477" t="s">
        <v>90</v>
      </c>
      <c r="P12" s="256">
        <v>265</v>
      </c>
      <c r="Q12" s="256">
        <v>863</v>
      </c>
      <c r="R12" s="256">
        <v>7012</v>
      </c>
      <c r="S12" s="256">
        <v>1498</v>
      </c>
      <c r="T12" s="256">
        <v>5637</v>
      </c>
      <c r="U12" s="256">
        <v>523</v>
      </c>
      <c r="V12" s="256">
        <v>54</v>
      </c>
      <c r="W12" s="256">
        <v>12</v>
      </c>
      <c r="X12" s="256">
        <v>4625</v>
      </c>
      <c r="Y12" s="256">
        <v>593</v>
      </c>
      <c r="Z12" s="256">
        <v>244</v>
      </c>
      <c r="AA12" s="256">
        <v>1360</v>
      </c>
      <c r="AB12" s="478"/>
      <c r="AC12" s="478"/>
      <c r="AD12" s="478"/>
      <c r="AE12" s="478"/>
      <c r="AF12" s="478"/>
      <c r="AG12" s="478"/>
      <c r="AH12" s="478"/>
      <c r="AI12" s="478"/>
      <c r="AJ12" s="478"/>
    </row>
    <row r="13" spans="1:36" ht="15" customHeight="1">
      <c r="A13" s="1383" t="s">
        <v>92</v>
      </c>
      <c r="B13" s="477" t="s">
        <v>87</v>
      </c>
      <c r="C13" s="256">
        <v>65014</v>
      </c>
      <c r="D13" s="256">
        <v>63489</v>
      </c>
      <c r="E13" s="256">
        <v>674</v>
      </c>
      <c r="F13" s="256">
        <v>468</v>
      </c>
      <c r="G13" s="256">
        <v>4111</v>
      </c>
      <c r="H13" s="256">
        <v>2673</v>
      </c>
      <c r="I13" s="256">
        <v>4271</v>
      </c>
      <c r="J13" s="256">
        <v>1122</v>
      </c>
      <c r="K13" s="256">
        <v>2834</v>
      </c>
      <c r="L13" s="256">
        <v>292</v>
      </c>
      <c r="M13" s="256">
        <v>492</v>
      </c>
      <c r="N13" s="1383" t="s">
        <v>92</v>
      </c>
      <c r="O13" s="477" t="s">
        <v>87</v>
      </c>
      <c r="P13" s="256">
        <v>3548</v>
      </c>
      <c r="Q13" s="256">
        <v>1975</v>
      </c>
      <c r="R13" s="256">
        <v>14726</v>
      </c>
      <c r="S13" s="256">
        <v>3575</v>
      </c>
      <c r="T13" s="256">
        <v>11309</v>
      </c>
      <c r="U13" s="256">
        <v>1114</v>
      </c>
      <c r="V13" s="256">
        <v>157</v>
      </c>
      <c r="W13" s="256">
        <v>43</v>
      </c>
      <c r="X13" s="256">
        <v>8743</v>
      </c>
      <c r="Y13" s="256">
        <v>954</v>
      </c>
      <c r="Z13" s="256">
        <v>408</v>
      </c>
      <c r="AA13" s="256">
        <v>1525</v>
      </c>
      <c r="AB13" s="478"/>
      <c r="AC13" s="478"/>
      <c r="AD13" s="478"/>
      <c r="AE13" s="478"/>
      <c r="AF13" s="478"/>
      <c r="AG13" s="478"/>
      <c r="AH13" s="478"/>
      <c r="AI13" s="478"/>
      <c r="AJ13" s="478"/>
    </row>
    <row r="14" spans="1:36" ht="15" customHeight="1">
      <c r="A14" s="1383"/>
      <c r="B14" s="477" t="s">
        <v>89</v>
      </c>
      <c r="C14" s="256">
        <v>32850</v>
      </c>
      <c r="D14" s="256">
        <v>32618</v>
      </c>
      <c r="E14" s="256">
        <v>495</v>
      </c>
      <c r="F14" s="256">
        <v>239</v>
      </c>
      <c r="G14" s="256">
        <v>2101</v>
      </c>
      <c r="H14" s="256">
        <v>1323</v>
      </c>
      <c r="I14" s="256">
        <v>2129</v>
      </c>
      <c r="J14" s="256">
        <v>568</v>
      </c>
      <c r="K14" s="256">
        <v>1517</v>
      </c>
      <c r="L14" s="256">
        <v>156</v>
      </c>
      <c r="M14" s="256">
        <v>171</v>
      </c>
      <c r="N14" s="1383"/>
      <c r="O14" s="477" t="s">
        <v>89</v>
      </c>
      <c r="P14" s="256">
        <v>2005</v>
      </c>
      <c r="Q14" s="256">
        <v>1065</v>
      </c>
      <c r="R14" s="256">
        <v>7618</v>
      </c>
      <c r="S14" s="256">
        <v>2140</v>
      </c>
      <c r="T14" s="256">
        <v>5677</v>
      </c>
      <c r="U14" s="256">
        <v>623</v>
      </c>
      <c r="V14" s="256">
        <v>104</v>
      </c>
      <c r="W14" s="256">
        <v>32</v>
      </c>
      <c r="X14" s="256">
        <v>4142</v>
      </c>
      <c r="Y14" s="256">
        <v>335</v>
      </c>
      <c r="Z14" s="256">
        <v>178</v>
      </c>
      <c r="AA14" s="256">
        <v>232</v>
      </c>
      <c r="AB14" s="478"/>
      <c r="AC14" s="478"/>
      <c r="AD14" s="478"/>
      <c r="AE14" s="478"/>
      <c r="AF14" s="478"/>
      <c r="AG14" s="478"/>
      <c r="AH14" s="478"/>
      <c r="AI14" s="478"/>
      <c r="AJ14" s="478"/>
    </row>
    <row r="15" spans="1:36" ht="15" customHeight="1">
      <c r="A15" s="1383"/>
      <c r="B15" s="477" t="s">
        <v>90</v>
      </c>
      <c r="C15" s="256">
        <v>32164</v>
      </c>
      <c r="D15" s="256">
        <v>30871</v>
      </c>
      <c r="E15" s="256">
        <v>179</v>
      </c>
      <c r="F15" s="256">
        <v>229</v>
      </c>
      <c r="G15" s="256">
        <v>2010</v>
      </c>
      <c r="H15" s="256">
        <v>1350</v>
      </c>
      <c r="I15" s="256">
        <v>2142</v>
      </c>
      <c r="J15" s="256">
        <v>554</v>
      </c>
      <c r="K15" s="256">
        <v>1317</v>
      </c>
      <c r="L15" s="256">
        <v>136</v>
      </c>
      <c r="M15" s="256">
        <v>321</v>
      </c>
      <c r="N15" s="1383"/>
      <c r="O15" s="477" t="s">
        <v>90</v>
      </c>
      <c r="P15" s="256">
        <v>1543</v>
      </c>
      <c r="Q15" s="256">
        <v>910</v>
      </c>
      <c r="R15" s="256">
        <v>7108</v>
      </c>
      <c r="S15" s="256">
        <v>1435</v>
      </c>
      <c r="T15" s="256">
        <v>5632</v>
      </c>
      <c r="U15" s="256">
        <v>491</v>
      </c>
      <c r="V15" s="256">
        <v>53</v>
      </c>
      <c r="W15" s="256">
        <v>11</v>
      </c>
      <c r="X15" s="256">
        <v>4601</v>
      </c>
      <c r="Y15" s="256">
        <v>619</v>
      </c>
      <c r="Z15" s="256">
        <v>230</v>
      </c>
      <c r="AA15" s="256">
        <v>1293</v>
      </c>
      <c r="AB15" s="478"/>
      <c r="AC15" s="478"/>
      <c r="AD15" s="478"/>
      <c r="AE15" s="478"/>
      <c r="AF15" s="478"/>
      <c r="AG15" s="478"/>
      <c r="AH15" s="478"/>
      <c r="AI15" s="478"/>
      <c r="AJ15" s="478"/>
    </row>
    <row r="16" spans="1:36" ht="15" customHeight="1">
      <c r="A16" s="1383" t="s">
        <v>93</v>
      </c>
      <c r="B16" s="477" t="s">
        <v>87</v>
      </c>
      <c r="C16" s="256">
        <v>66144</v>
      </c>
      <c r="D16" s="256">
        <v>64686</v>
      </c>
      <c r="E16" s="256">
        <v>776</v>
      </c>
      <c r="F16" s="256">
        <v>417</v>
      </c>
      <c r="G16" s="256">
        <v>4703</v>
      </c>
      <c r="H16" s="256">
        <v>2929</v>
      </c>
      <c r="I16" s="256">
        <v>4442</v>
      </c>
      <c r="J16" s="256">
        <v>1128</v>
      </c>
      <c r="K16" s="256">
        <v>2872</v>
      </c>
      <c r="L16" s="256">
        <v>258</v>
      </c>
      <c r="M16" s="256">
        <v>441</v>
      </c>
      <c r="N16" s="1383" t="s">
        <v>93</v>
      </c>
      <c r="O16" s="477" t="s">
        <v>87</v>
      </c>
      <c r="P16" s="256">
        <v>3566</v>
      </c>
      <c r="Q16" s="256">
        <v>2082</v>
      </c>
      <c r="R16" s="256">
        <v>14778</v>
      </c>
      <c r="S16" s="256">
        <v>3941</v>
      </c>
      <c r="T16" s="256">
        <v>11482</v>
      </c>
      <c r="U16" s="256">
        <v>712</v>
      </c>
      <c r="V16" s="256">
        <v>157</v>
      </c>
      <c r="W16" s="256">
        <v>41</v>
      </c>
      <c r="X16" s="256">
        <v>8648</v>
      </c>
      <c r="Y16" s="256">
        <v>918</v>
      </c>
      <c r="Z16" s="256">
        <v>395</v>
      </c>
      <c r="AA16" s="256">
        <v>1458</v>
      </c>
      <c r="AB16" s="478"/>
      <c r="AC16" s="478"/>
      <c r="AD16" s="478"/>
      <c r="AE16" s="478"/>
      <c r="AF16" s="478"/>
      <c r="AG16" s="478"/>
      <c r="AH16" s="478"/>
      <c r="AI16" s="478"/>
      <c r="AJ16" s="478"/>
    </row>
    <row r="17" spans="1:36" ht="15" customHeight="1">
      <c r="A17" s="1383"/>
      <c r="B17" s="477" t="s">
        <v>89</v>
      </c>
      <c r="C17" s="256">
        <v>33402</v>
      </c>
      <c r="D17" s="256">
        <v>33179</v>
      </c>
      <c r="E17" s="256">
        <v>574</v>
      </c>
      <c r="F17" s="256">
        <v>266</v>
      </c>
      <c r="G17" s="256">
        <v>2320</v>
      </c>
      <c r="H17" s="256">
        <v>1465</v>
      </c>
      <c r="I17" s="256">
        <v>2208</v>
      </c>
      <c r="J17" s="256">
        <v>580</v>
      </c>
      <c r="K17" s="256">
        <v>1527</v>
      </c>
      <c r="L17" s="256">
        <v>142</v>
      </c>
      <c r="M17" s="256">
        <v>137</v>
      </c>
      <c r="N17" s="1383"/>
      <c r="O17" s="477" t="s">
        <v>89</v>
      </c>
      <c r="P17" s="256">
        <v>1988</v>
      </c>
      <c r="Q17" s="256">
        <v>1068</v>
      </c>
      <c r="R17" s="256">
        <v>7682</v>
      </c>
      <c r="S17" s="256">
        <v>2369</v>
      </c>
      <c r="T17" s="256">
        <v>5704</v>
      </c>
      <c r="U17" s="256">
        <v>439</v>
      </c>
      <c r="V17" s="256">
        <v>102</v>
      </c>
      <c r="W17" s="256">
        <v>30</v>
      </c>
      <c r="X17" s="256">
        <v>4093</v>
      </c>
      <c r="Y17" s="256">
        <v>315</v>
      </c>
      <c r="Z17" s="256">
        <v>170</v>
      </c>
      <c r="AA17" s="256">
        <v>223</v>
      </c>
      <c r="AB17" s="478"/>
      <c r="AC17" s="478"/>
      <c r="AD17" s="478"/>
      <c r="AE17" s="478"/>
      <c r="AF17" s="478"/>
      <c r="AG17" s="478"/>
      <c r="AH17" s="478"/>
      <c r="AI17" s="478"/>
      <c r="AJ17" s="478"/>
    </row>
    <row r="18" spans="1:36" ht="15" customHeight="1">
      <c r="A18" s="1383"/>
      <c r="B18" s="477" t="s">
        <v>90</v>
      </c>
      <c r="C18" s="256">
        <v>32742</v>
      </c>
      <c r="D18" s="256">
        <v>31507</v>
      </c>
      <c r="E18" s="256">
        <v>202</v>
      </c>
      <c r="F18" s="256">
        <v>151</v>
      </c>
      <c r="G18" s="256">
        <v>2383</v>
      </c>
      <c r="H18" s="256">
        <v>1464</v>
      </c>
      <c r="I18" s="256">
        <v>2234</v>
      </c>
      <c r="J18" s="256">
        <v>548</v>
      </c>
      <c r="K18" s="256">
        <v>1345</v>
      </c>
      <c r="L18" s="256">
        <v>116</v>
      </c>
      <c r="M18" s="256">
        <v>304</v>
      </c>
      <c r="N18" s="1383"/>
      <c r="O18" s="477" t="s">
        <v>90</v>
      </c>
      <c r="P18" s="256">
        <v>1578</v>
      </c>
      <c r="Q18" s="256">
        <v>1014</v>
      </c>
      <c r="R18" s="256">
        <v>7096</v>
      </c>
      <c r="S18" s="256">
        <v>1572</v>
      </c>
      <c r="T18" s="256">
        <v>5778</v>
      </c>
      <c r="U18" s="256">
        <v>273</v>
      </c>
      <c r="V18" s="256">
        <v>55</v>
      </c>
      <c r="W18" s="256">
        <v>11</v>
      </c>
      <c r="X18" s="256">
        <v>4555</v>
      </c>
      <c r="Y18" s="256">
        <v>603</v>
      </c>
      <c r="Z18" s="256">
        <v>225</v>
      </c>
      <c r="AA18" s="256">
        <v>1235</v>
      </c>
      <c r="AB18" s="478"/>
      <c r="AC18" s="478"/>
      <c r="AD18" s="478"/>
      <c r="AE18" s="478"/>
      <c r="AF18" s="478"/>
      <c r="AG18" s="478"/>
      <c r="AH18" s="478"/>
      <c r="AI18" s="478"/>
      <c r="AJ18" s="478"/>
    </row>
    <row r="19" spans="1:27" ht="15" customHeight="1">
      <c r="A19" s="1383" t="s">
        <v>94</v>
      </c>
      <c r="B19" s="477" t="s">
        <v>87</v>
      </c>
      <c r="C19" s="256">
        <v>67646</v>
      </c>
      <c r="D19" s="256">
        <v>66238</v>
      </c>
      <c r="E19" s="256">
        <v>932</v>
      </c>
      <c r="F19" s="256">
        <v>519</v>
      </c>
      <c r="G19" s="256">
        <v>5351</v>
      </c>
      <c r="H19" s="256">
        <v>3169</v>
      </c>
      <c r="I19" s="256">
        <v>4535</v>
      </c>
      <c r="J19" s="256">
        <v>1106</v>
      </c>
      <c r="K19" s="256">
        <v>2865</v>
      </c>
      <c r="L19" s="256">
        <v>233</v>
      </c>
      <c r="M19" s="256">
        <v>399</v>
      </c>
      <c r="N19" s="1383" t="s">
        <v>94</v>
      </c>
      <c r="O19" s="477" t="s">
        <v>87</v>
      </c>
      <c r="P19" s="256">
        <v>3724</v>
      </c>
      <c r="Q19" s="256">
        <v>1980</v>
      </c>
      <c r="R19" s="256">
        <v>15029</v>
      </c>
      <c r="S19" s="256">
        <v>4079</v>
      </c>
      <c r="T19" s="256">
        <v>11285</v>
      </c>
      <c r="U19" s="256">
        <v>1151</v>
      </c>
      <c r="V19" s="256">
        <v>149</v>
      </c>
      <c r="W19" s="256">
        <v>43</v>
      </c>
      <c r="X19" s="256">
        <v>8407</v>
      </c>
      <c r="Y19" s="256">
        <v>908</v>
      </c>
      <c r="Z19" s="256">
        <v>374</v>
      </c>
      <c r="AA19" s="256">
        <v>1408</v>
      </c>
    </row>
    <row r="20" spans="1:28" ht="15" customHeight="1">
      <c r="A20" s="1383"/>
      <c r="B20" s="477" t="s">
        <v>89</v>
      </c>
      <c r="C20" s="256">
        <v>34055</v>
      </c>
      <c r="D20" s="256">
        <v>33848</v>
      </c>
      <c r="E20" s="256">
        <v>666</v>
      </c>
      <c r="F20" s="256">
        <v>320</v>
      </c>
      <c r="G20" s="256">
        <v>2628</v>
      </c>
      <c r="H20" s="256">
        <v>1624</v>
      </c>
      <c r="I20" s="256">
        <v>2283</v>
      </c>
      <c r="J20" s="256">
        <v>566</v>
      </c>
      <c r="K20" s="256">
        <v>1505</v>
      </c>
      <c r="L20" s="256">
        <v>128</v>
      </c>
      <c r="M20" s="256">
        <v>110</v>
      </c>
      <c r="N20" s="1383"/>
      <c r="O20" s="477" t="s">
        <v>89</v>
      </c>
      <c r="P20" s="256">
        <v>2014</v>
      </c>
      <c r="Q20" s="256">
        <v>1003</v>
      </c>
      <c r="R20" s="256">
        <v>7808</v>
      </c>
      <c r="S20" s="256">
        <v>2420</v>
      </c>
      <c r="T20" s="256">
        <v>5636</v>
      </c>
      <c r="U20" s="256">
        <v>652</v>
      </c>
      <c r="V20" s="256">
        <v>97</v>
      </c>
      <c r="W20" s="256">
        <v>32</v>
      </c>
      <c r="X20" s="256">
        <v>3891</v>
      </c>
      <c r="Y20" s="256">
        <v>308</v>
      </c>
      <c r="Z20" s="256">
        <v>157</v>
      </c>
      <c r="AA20" s="256">
        <v>207</v>
      </c>
      <c r="AB20" s="479"/>
    </row>
    <row r="21" spans="1:28" ht="15" customHeight="1">
      <c r="A21" s="1383"/>
      <c r="B21" s="477" t="s">
        <v>90</v>
      </c>
      <c r="C21" s="256">
        <v>33591</v>
      </c>
      <c r="D21" s="256">
        <v>32390</v>
      </c>
      <c r="E21" s="256">
        <v>266</v>
      </c>
      <c r="F21" s="256">
        <v>199</v>
      </c>
      <c r="G21" s="256">
        <v>2723</v>
      </c>
      <c r="H21" s="256">
        <v>1545</v>
      </c>
      <c r="I21" s="256">
        <v>2252</v>
      </c>
      <c r="J21" s="256">
        <v>540</v>
      </c>
      <c r="K21" s="256">
        <v>1360</v>
      </c>
      <c r="L21" s="256">
        <v>105</v>
      </c>
      <c r="M21" s="256">
        <v>289</v>
      </c>
      <c r="N21" s="1383"/>
      <c r="O21" s="477" t="s">
        <v>90</v>
      </c>
      <c r="P21" s="256">
        <v>1710</v>
      </c>
      <c r="Q21" s="256">
        <v>977</v>
      </c>
      <c r="R21" s="256">
        <v>7221</v>
      </c>
      <c r="S21" s="256">
        <v>1659</v>
      </c>
      <c r="T21" s="256">
        <v>5649</v>
      </c>
      <c r="U21" s="256">
        <v>499</v>
      </c>
      <c r="V21" s="256">
        <v>52</v>
      </c>
      <c r="W21" s="256">
        <v>11</v>
      </c>
      <c r="X21" s="256">
        <v>4516</v>
      </c>
      <c r="Y21" s="256">
        <v>600</v>
      </c>
      <c r="Z21" s="256">
        <v>217</v>
      </c>
      <c r="AA21" s="256">
        <v>1201</v>
      </c>
      <c r="AB21" s="479"/>
    </row>
    <row r="22" spans="1:27" ht="15" customHeight="1">
      <c r="A22" s="1383" t="s">
        <v>95</v>
      </c>
      <c r="B22" s="477" t="s">
        <v>87</v>
      </c>
      <c r="C22" s="256">
        <v>69023</v>
      </c>
      <c r="D22" s="256">
        <v>67671</v>
      </c>
      <c r="E22" s="256">
        <v>1093</v>
      </c>
      <c r="F22" s="256">
        <v>577</v>
      </c>
      <c r="G22" s="256">
        <v>6015</v>
      </c>
      <c r="H22" s="256">
        <v>3561</v>
      </c>
      <c r="I22" s="256">
        <v>4603</v>
      </c>
      <c r="J22" s="256">
        <v>1096</v>
      </c>
      <c r="K22" s="256">
        <v>2821</v>
      </c>
      <c r="L22" s="256">
        <v>220</v>
      </c>
      <c r="M22" s="256">
        <v>376</v>
      </c>
      <c r="N22" s="1383" t="s">
        <v>95</v>
      </c>
      <c r="O22" s="477" t="s">
        <v>87</v>
      </c>
      <c r="P22" s="256">
        <v>3723</v>
      </c>
      <c r="Q22" s="256">
        <v>1960</v>
      </c>
      <c r="R22" s="256">
        <v>15239</v>
      </c>
      <c r="S22" s="256">
        <v>4349</v>
      </c>
      <c r="T22" s="256">
        <v>11237</v>
      </c>
      <c r="U22" s="256">
        <v>1097</v>
      </c>
      <c r="V22" s="256">
        <v>149</v>
      </c>
      <c r="W22" s="256">
        <v>42</v>
      </c>
      <c r="X22" s="256">
        <v>8262</v>
      </c>
      <c r="Y22" s="256">
        <v>898</v>
      </c>
      <c r="Z22" s="256">
        <v>353</v>
      </c>
      <c r="AA22" s="256">
        <v>1352</v>
      </c>
    </row>
    <row r="23" spans="1:28" ht="15" customHeight="1">
      <c r="A23" s="1383"/>
      <c r="B23" s="477" t="s">
        <v>89</v>
      </c>
      <c r="C23" s="256">
        <v>34661</v>
      </c>
      <c r="D23" s="256">
        <v>34467</v>
      </c>
      <c r="E23" s="256">
        <v>771</v>
      </c>
      <c r="F23" s="256">
        <v>342</v>
      </c>
      <c r="G23" s="256">
        <v>2924</v>
      </c>
      <c r="H23" s="256">
        <v>1824</v>
      </c>
      <c r="I23" s="256">
        <v>2314</v>
      </c>
      <c r="J23" s="256">
        <v>566</v>
      </c>
      <c r="K23" s="256">
        <v>1469</v>
      </c>
      <c r="L23" s="256">
        <v>125</v>
      </c>
      <c r="M23" s="256">
        <v>97</v>
      </c>
      <c r="N23" s="1383"/>
      <c r="O23" s="477" t="s">
        <v>89</v>
      </c>
      <c r="P23" s="256">
        <v>2005</v>
      </c>
      <c r="Q23" s="256">
        <v>972</v>
      </c>
      <c r="R23" s="256">
        <v>7913</v>
      </c>
      <c r="S23" s="256">
        <v>2563</v>
      </c>
      <c r="T23" s="256">
        <v>5583</v>
      </c>
      <c r="U23" s="256">
        <v>642</v>
      </c>
      <c r="V23" s="256">
        <v>97</v>
      </c>
      <c r="W23" s="256">
        <v>31</v>
      </c>
      <c r="X23" s="256">
        <v>3784</v>
      </c>
      <c r="Y23" s="256">
        <v>298</v>
      </c>
      <c r="Z23" s="256">
        <v>147</v>
      </c>
      <c r="AA23" s="256">
        <v>194</v>
      </c>
      <c r="AB23" s="479"/>
    </row>
    <row r="24" spans="1:28" ht="15" customHeight="1">
      <c r="A24" s="1383"/>
      <c r="B24" s="477" t="s">
        <v>90</v>
      </c>
      <c r="C24" s="256">
        <v>34362</v>
      </c>
      <c r="D24" s="256">
        <v>33204</v>
      </c>
      <c r="E24" s="256">
        <v>322</v>
      </c>
      <c r="F24" s="256">
        <v>235</v>
      </c>
      <c r="G24" s="256">
        <v>3091</v>
      </c>
      <c r="H24" s="256">
        <v>1737</v>
      </c>
      <c r="I24" s="256">
        <v>2289</v>
      </c>
      <c r="J24" s="256">
        <v>530</v>
      </c>
      <c r="K24" s="256">
        <v>1352</v>
      </c>
      <c r="L24" s="256">
        <v>95</v>
      </c>
      <c r="M24" s="256">
        <v>279</v>
      </c>
      <c r="N24" s="1383"/>
      <c r="O24" s="477" t="s">
        <v>90</v>
      </c>
      <c r="P24" s="256">
        <v>1718</v>
      </c>
      <c r="Q24" s="256">
        <v>988</v>
      </c>
      <c r="R24" s="256">
        <v>7326</v>
      </c>
      <c r="S24" s="256">
        <v>1786</v>
      </c>
      <c r="T24" s="256">
        <v>5654</v>
      </c>
      <c r="U24" s="256">
        <v>455</v>
      </c>
      <c r="V24" s="256">
        <v>52</v>
      </c>
      <c r="W24" s="256">
        <v>11</v>
      </c>
      <c r="X24" s="256">
        <v>4478</v>
      </c>
      <c r="Y24" s="256">
        <v>600</v>
      </c>
      <c r="Z24" s="256">
        <v>206</v>
      </c>
      <c r="AA24" s="256">
        <v>1158</v>
      </c>
      <c r="AB24" s="479"/>
    </row>
    <row r="25" spans="1:28" ht="15" customHeight="1">
      <c r="A25" s="1383" t="s">
        <v>96</v>
      </c>
      <c r="B25" s="477" t="s">
        <v>87</v>
      </c>
      <c r="C25" s="256">
        <v>70450</v>
      </c>
      <c r="D25" s="256">
        <v>69144</v>
      </c>
      <c r="E25" s="256">
        <v>1244</v>
      </c>
      <c r="F25" s="256">
        <v>617</v>
      </c>
      <c r="G25" s="256">
        <v>6818</v>
      </c>
      <c r="H25" s="256">
        <v>3929</v>
      </c>
      <c r="I25" s="256">
        <v>4651</v>
      </c>
      <c r="J25" s="256">
        <v>1086</v>
      </c>
      <c r="K25" s="256">
        <v>2774</v>
      </c>
      <c r="L25" s="256">
        <v>211</v>
      </c>
      <c r="M25" s="256">
        <v>350</v>
      </c>
      <c r="N25" s="1383" t="s">
        <v>96</v>
      </c>
      <c r="O25" s="477" t="s">
        <v>87</v>
      </c>
      <c r="P25" s="256">
        <v>3750</v>
      </c>
      <c r="Q25" s="256">
        <v>1867</v>
      </c>
      <c r="R25" s="256">
        <v>15452</v>
      </c>
      <c r="S25" s="256">
        <v>4476</v>
      </c>
      <c r="T25" s="256">
        <v>11241</v>
      </c>
      <c r="U25" s="256">
        <v>1105</v>
      </c>
      <c r="V25" s="256">
        <v>146</v>
      </c>
      <c r="W25" s="256">
        <v>41</v>
      </c>
      <c r="X25" s="256">
        <v>8131</v>
      </c>
      <c r="Y25" s="256">
        <v>907</v>
      </c>
      <c r="Z25" s="256">
        <v>348</v>
      </c>
      <c r="AA25" s="256">
        <v>1306</v>
      </c>
      <c r="AB25" s="479"/>
    </row>
    <row r="26" spans="1:27" ht="15" customHeight="1">
      <c r="A26" s="1383"/>
      <c r="B26" s="477" t="s">
        <v>89</v>
      </c>
      <c r="C26" s="256">
        <v>35346</v>
      </c>
      <c r="D26" s="256">
        <v>35162</v>
      </c>
      <c r="E26" s="256">
        <v>880</v>
      </c>
      <c r="F26" s="256">
        <v>361</v>
      </c>
      <c r="G26" s="256">
        <v>3285</v>
      </c>
      <c r="H26" s="256">
        <v>1992</v>
      </c>
      <c r="I26" s="256">
        <v>2338</v>
      </c>
      <c r="J26" s="256">
        <v>556</v>
      </c>
      <c r="K26" s="256">
        <v>1454</v>
      </c>
      <c r="L26" s="256">
        <v>124</v>
      </c>
      <c r="M26" s="256">
        <v>80</v>
      </c>
      <c r="N26" s="1383"/>
      <c r="O26" s="477" t="s">
        <v>89</v>
      </c>
      <c r="P26" s="256">
        <v>2001</v>
      </c>
      <c r="Q26" s="256">
        <v>946</v>
      </c>
      <c r="R26" s="256">
        <v>8055</v>
      </c>
      <c r="S26" s="256">
        <v>2615</v>
      </c>
      <c r="T26" s="256">
        <v>5587</v>
      </c>
      <c r="U26" s="256">
        <v>650</v>
      </c>
      <c r="V26" s="256">
        <v>95</v>
      </c>
      <c r="W26" s="256">
        <v>30</v>
      </c>
      <c r="X26" s="256">
        <v>3669</v>
      </c>
      <c r="Y26" s="256">
        <v>299</v>
      </c>
      <c r="Z26" s="256">
        <v>145</v>
      </c>
      <c r="AA26" s="256">
        <v>184</v>
      </c>
    </row>
    <row r="27" spans="1:27" ht="15" customHeight="1">
      <c r="A27" s="1383"/>
      <c r="B27" s="477" t="s">
        <v>90</v>
      </c>
      <c r="C27" s="256">
        <v>35104</v>
      </c>
      <c r="D27" s="256">
        <v>33982</v>
      </c>
      <c r="E27" s="256">
        <v>364</v>
      </c>
      <c r="F27" s="256">
        <v>256</v>
      </c>
      <c r="G27" s="256">
        <v>3533</v>
      </c>
      <c r="H27" s="256">
        <v>1937</v>
      </c>
      <c r="I27" s="256">
        <v>2313</v>
      </c>
      <c r="J27" s="256">
        <v>530</v>
      </c>
      <c r="K27" s="256">
        <v>1320</v>
      </c>
      <c r="L27" s="256">
        <v>87</v>
      </c>
      <c r="M27" s="256">
        <v>270</v>
      </c>
      <c r="N27" s="1383"/>
      <c r="O27" s="477" t="s">
        <v>90</v>
      </c>
      <c r="P27" s="256">
        <v>1749</v>
      </c>
      <c r="Q27" s="256">
        <v>921</v>
      </c>
      <c r="R27" s="256">
        <v>7397</v>
      </c>
      <c r="S27" s="256">
        <v>1861</v>
      </c>
      <c r="T27" s="256">
        <v>5654</v>
      </c>
      <c r="U27" s="256">
        <v>455</v>
      </c>
      <c r="V27" s="256">
        <v>51</v>
      </c>
      <c r="W27" s="256">
        <v>11</v>
      </c>
      <c r="X27" s="256">
        <v>4462</v>
      </c>
      <c r="Y27" s="256">
        <v>608</v>
      </c>
      <c r="Z27" s="256">
        <v>203</v>
      </c>
      <c r="AA27" s="256">
        <v>1122</v>
      </c>
    </row>
    <row r="28" spans="1:28" ht="15" customHeight="1">
      <c r="A28" s="1383" t="s">
        <v>97</v>
      </c>
      <c r="B28" s="477" t="s">
        <v>87</v>
      </c>
      <c r="C28" s="256">
        <v>71745</v>
      </c>
      <c r="D28" s="256">
        <v>70497</v>
      </c>
      <c r="E28" s="256">
        <v>1411</v>
      </c>
      <c r="F28" s="256">
        <v>676</v>
      </c>
      <c r="G28" s="256">
        <v>7568</v>
      </c>
      <c r="H28" s="256">
        <v>4186</v>
      </c>
      <c r="I28" s="256">
        <v>4702</v>
      </c>
      <c r="J28" s="256">
        <v>1003</v>
      </c>
      <c r="K28" s="256">
        <v>2706</v>
      </c>
      <c r="L28" s="256">
        <v>198</v>
      </c>
      <c r="M28" s="256">
        <v>341</v>
      </c>
      <c r="N28" s="1383" t="s">
        <v>97</v>
      </c>
      <c r="O28" s="477" t="s">
        <v>87</v>
      </c>
      <c r="P28" s="256">
        <v>3799</v>
      </c>
      <c r="Q28" s="256">
        <v>1936</v>
      </c>
      <c r="R28" s="256">
        <v>15680</v>
      </c>
      <c r="S28" s="256">
        <v>4616</v>
      </c>
      <c r="T28" s="256">
        <v>11145</v>
      </c>
      <c r="U28" s="256">
        <v>1123</v>
      </c>
      <c r="V28" s="256">
        <v>145</v>
      </c>
      <c r="W28" s="256">
        <v>43</v>
      </c>
      <c r="X28" s="256">
        <v>8000</v>
      </c>
      <c r="Y28" s="256">
        <v>886</v>
      </c>
      <c r="Z28" s="256">
        <v>333</v>
      </c>
      <c r="AA28" s="256">
        <v>1248</v>
      </c>
      <c r="AB28" s="479"/>
    </row>
    <row r="29" spans="1:27" ht="15" customHeight="1">
      <c r="A29" s="1383"/>
      <c r="B29" s="477" t="s">
        <v>89</v>
      </c>
      <c r="C29" s="256">
        <v>35904</v>
      </c>
      <c r="D29" s="256">
        <v>35735</v>
      </c>
      <c r="E29" s="256">
        <v>964</v>
      </c>
      <c r="F29" s="256">
        <v>408</v>
      </c>
      <c r="G29" s="256">
        <v>3606</v>
      </c>
      <c r="H29" s="256">
        <v>2108</v>
      </c>
      <c r="I29" s="256">
        <v>2370</v>
      </c>
      <c r="J29" s="256">
        <v>520</v>
      </c>
      <c r="K29" s="256">
        <v>1420</v>
      </c>
      <c r="L29" s="256">
        <v>118</v>
      </c>
      <c r="M29" s="256">
        <v>84</v>
      </c>
      <c r="N29" s="1383"/>
      <c r="O29" s="477" t="s">
        <v>89</v>
      </c>
      <c r="P29" s="256">
        <v>2018</v>
      </c>
      <c r="Q29" s="256">
        <v>1015</v>
      </c>
      <c r="R29" s="256">
        <v>8200</v>
      </c>
      <c r="S29" s="256">
        <v>2711</v>
      </c>
      <c r="T29" s="256">
        <v>5472</v>
      </c>
      <c r="U29" s="256">
        <v>630</v>
      </c>
      <c r="V29" s="256">
        <v>93</v>
      </c>
      <c r="W29" s="256">
        <v>31</v>
      </c>
      <c r="X29" s="256">
        <v>3558</v>
      </c>
      <c r="Y29" s="256">
        <v>268</v>
      </c>
      <c r="Z29" s="256">
        <v>141</v>
      </c>
      <c r="AA29" s="256">
        <v>169</v>
      </c>
    </row>
    <row r="30" spans="1:27" s="450" customFormat="1" ht="15" customHeight="1">
      <c r="A30" s="1383"/>
      <c r="B30" s="477" t="s">
        <v>90</v>
      </c>
      <c r="C30" s="256">
        <v>35841</v>
      </c>
      <c r="D30" s="256">
        <v>34762</v>
      </c>
      <c r="E30" s="256">
        <v>447</v>
      </c>
      <c r="F30" s="256">
        <v>268</v>
      </c>
      <c r="G30" s="256">
        <v>3962</v>
      </c>
      <c r="H30" s="256">
        <v>2078</v>
      </c>
      <c r="I30" s="256">
        <v>2332</v>
      </c>
      <c r="J30" s="256">
        <v>483</v>
      </c>
      <c r="K30" s="256">
        <v>1286</v>
      </c>
      <c r="L30" s="256">
        <v>80</v>
      </c>
      <c r="M30" s="256">
        <v>257</v>
      </c>
      <c r="N30" s="1383"/>
      <c r="O30" s="477" t="s">
        <v>90</v>
      </c>
      <c r="P30" s="256">
        <v>1781</v>
      </c>
      <c r="Q30" s="256">
        <v>921</v>
      </c>
      <c r="R30" s="256">
        <v>7480</v>
      </c>
      <c r="S30" s="256">
        <v>1905</v>
      </c>
      <c r="T30" s="256">
        <v>5673</v>
      </c>
      <c r="U30" s="256">
        <v>493</v>
      </c>
      <c r="V30" s="256">
        <v>52</v>
      </c>
      <c r="W30" s="256">
        <v>12</v>
      </c>
      <c r="X30" s="256">
        <v>4442</v>
      </c>
      <c r="Y30" s="256">
        <v>618</v>
      </c>
      <c r="Z30" s="256">
        <v>192</v>
      </c>
      <c r="AA30" s="256">
        <v>1079</v>
      </c>
    </row>
    <row r="31" spans="1:27" s="450" customFormat="1" ht="15" customHeight="1">
      <c r="A31" s="1383" t="s">
        <v>98</v>
      </c>
      <c r="B31" s="477" t="s">
        <v>87</v>
      </c>
      <c r="C31" s="256">
        <v>72895</v>
      </c>
      <c r="D31" s="256">
        <v>71720</v>
      </c>
      <c r="E31" s="256">
        <v>1594</v>
      </c>
      <c r="F31" s="256">
        <v>729</v>
      </c>
      <c r="G31" s="256">
        <v>8365</v>
      </c>
      <c r="H31" s="256">
        <v>4715</v>
      </c>
      <c r="I31" s="256">
        <v>4750</v>
      </c>
      <c r="J31" s="256">
        <v>909</v>
      </c>
      <c r="K31" s="256">
        <v>2621</v>
      </c>
      <c r="L31" s="256">
        <v>202</v>
      </c>
      <c r="M31" s="256">
        <v>342</v>
      </c>
      <c r="N31" s="1383" t="s">
        <v>98</v>
      </c>
      <c r="O31" s="477" t="s">
        <v>87</v>
      </c>
      <c r="P31" s="256">
        <v>3697</v>
      </c>
      <c r="Q31" s="256">
        <v>1909</v>
      </c>
      <c r="R31" s="256">
        <v>15773</v>
      </c>
      <c r="S31" s="256">
        <v>4725</v>
      </c>
      <c r="T31" s="256">
        <v>11049</v>
      </c>
      <c r="U31" s="256">
        <v>1117</v>
      </c>
      <c r="V31" s="256">
        <v>142</v>
      </c>
      <c r="W31" s="256">
        <v>42</v>
      </c>
      <c r="X31" s="256">
        <v>7837</v>
      </c>
      <c r="Y31" s="256">
        <v>885</v>
      </c>
      <c r="Z31" s="256">
        <v>317</v>
      </c>
      <c r="AA31" s="256">
        <v>1175</v>
      </c>
    </row>
    <row r="32" spans="1:27" s="450" customFormat="1" ht="15" customHeight="1">
      <c r="A32" s="1383"/>
      <c r="B32" s="477" t="s">
        <v>89</v>
      </c>
      <c r="C32" s="256">
        <v>36421</v>
      </c>
      <c r="D32" s="256">
        <v>36263</v>
      </c>
      <c r="E32" s="256">
        <v>1089</v>
      </c>
      <c r="F32" s="256">
        <v>429</v>
      </c>
      <c r="G32" s="256">
        <v>3969</v>
      </c>
      <c r="H32" s="256">
        <v>2379</v>
      </c>
      <c r="I32" s="256">
        <v>2401</v>
      </c>
      <c r="J32" s="256">
        <v>472</v>
      </c>
      <c r="K32" s="256">
        <v>1392</v>
      </c>
      <c r="L32" s="256">
        <v>112</v>
      </c>
      <c r="M32" s="256">
        <v>75</v>
      </c>
      <c r="N32" s="1383"/>
      <c r="O32" s="477" t="s">
        <v>89</v>
      </c>
      <c r="P32" s="256">
        <v>1949</v>
      </c>
      <c r="Q32" s="256">
        <v>1005</v>
      </c>
      <c r="R32" s="256">
        <v>8267</v>
      </c>
      <c r="S32" s="256">
        <v>2765</v>
      </c>
      <c r="T32" s="256">
        <v>5375</v>
      </c>
      <c r="U32" s="256">
        <v>628</v>
      </c>
      <c r="V32" s="256">
        <v>89</v>
      </c>
      <c r="W32" s="256">
        <v>30</v>
      </c>
      <c r="X32" s="256">
        <v>3453</v>
      </c>
      <c r="Y32" s="256">
        <v>256</v>
      </c>
      <c r="Z32" s="256">
        <v>128</v>
      </c>
      <c r="AA32" s="256">
        <v>158</v>
      </c>
    </row>
    <row r="33" spans="1:27" s="450" customFormat="1" ht="15" customHeight="1">
      <c r="A33" s="1383"/>
      <c r="B33" s="477" t="s">
        <v>90</v>
      </c>
      <c r="C33" s="256">
        <v>36474</v>
      </c>
      <c r="D33" s="256">
        <v>35457</v>
      </c>
      <c r="E33" s="256">
        <v>505</v>
      </c>
      <c r="F33" s="256">
        <v>300</v>
      </c>
      <c r="G33" s="256">
        <v>4396</v>
      </c>
      <c r="H33" s="256">
        <v>2336</v>
      </c>
      <c r="I33" s="256">
        <v>2349</v>
      </c>
      <c r="J33" s="256">
        <v>437</v>
      </c>
      <c r="K33" s="256">
        <v>1229</v>
      </c>
      <c r="L33" s="256">
        <v>90</v>
      </c>
      <c r="M33" s="256">
        <v>267</v>
      </c>
      <c r="N33" s="1383"/>
      <c r="O33" s="477" t="s">
        <v>90</v>
      </c>
      <c r="P33" s="256">
        <v>1748</v>
      </c>
      <c r="Q33" s="256">
        <v>904</v>
      </c>
      <c r="R33" s="256">
        <v>7506</v>
      </c>
      <c r="S33" s="256">
        <v>1960</v>
      </c>
      <c r="T33" s="256">
        <v>5674</v>
      </c>
      <c r="U33" s="256">
        <v>489</v>
      </c>
      <c r="V33" s="256">
        <v>53</v>
      </c>
      <c r="W33" s="256">
        <v>12</v>
      </c>
      <c r="X33" s="256">
        <v>4384</v>
      </c>
      <c r="Y33" s="256">
        <v>629</v>
      </c>
      <c r="Z33" s="256">
        <v>189</v>
      </c>
      <c r="AA33" s="256">
        <v>1017</v>
      </c>
    </row>
    <row r="34" spans="1:36" s="484" customFormat="1" ht="15" customHeight="1">
      <c r="A34" s="1383" t="s">
        <v>183</v>
      </c>
      <c r="B34" s="477" t="s">
        <v>87</v>
      </c>
      <c r="C34" s="256">
        <v>74198</v>
      </c>
      <c r="D34" s="256">
        <v>73090</v>
      </c>
      <c r="E34" s="256">
        <v>1778</v>
      </c>
      <c r="F34" s="256">
        <v>843</v>
      </c>
      <c r="G34" s="256">
        <v>9111</v>
      </c>
      <c r="H34" s="256">
        <v>5072</v>
      </c>
      <c r="I34" s="256">
        <v>4750</v>
      </c>
      <c r="J34" s="256">
        <v>901</v>
      </c>
      <c r="K34" s="256">
        <v>2608</v>
      </c>
      <c r="L34" s="256">
        <v>205</v>
      </c>
      <c r="M34" s="256">
        <v>330</v>
      </c>
      <c r="N34" s="1383" t="s">
        <v>183</v>
      </c>
      <c r="O34" s="477" t="s">
        <v>87</v>
      </c>
      <c r="P34" s="256">
        <v>3613</v>
      </c>
      <c r="Q34" s="256">
        <v>1983</v>
      </c>
      <c r="R34" s="256">
        <v>15892</v>
      </c>
      <c r="S34" s="256">
        <v>4829</v>
      </c>
      <c r="T34" s="256">
        <v>10942</v>
      </c>
      <c r="U34" s="256">
        <v>1165</v>
      </c>
      <c r="V34" s="256">
        <v>137</v>
      </c>
      <c r="W34" s="256">
        <v>39</v>
      </c>
      <c r="X34" s="256">
        <v>7721</v>
      </c>
      <c r="Y34" s="256">
        <v>870</v>
      </c>
      <c r="Z34" s="256">
        <v>301</v>
      </c>
      <c r="AA34" s="256">
        <v>1108</v>
      </c>
      <c r="AB34" s="483"/>
      <c r="AC34" s="483"/>
      <c r="AD34" s="483"/>
      <c r="AE34" s="483"/>
      <c r="AF34" s="483"/>
      <c r="AG34" s="483"/>
      <c r="AH34" s="483"/>
      <c r="AI34" s="483"/>
      <c r="AJ34" s="483"/>
    </row>
    <row r="35" spans="1:36" s="484" customFormat="1" ht="15" customHeight="1">
      <c r="A35" s="1392"/>
      <c r="B35" s="477" t="s">
        <v>89</v>
      </c>
      <c r="C35" s="256">
        <v>37002</v>
      </c>
      <c r="D35" s="256">
        <v>36857</v>
      </c>
      <c r="E35" s="256">
        <v>1193</v>
      </c>
      <c r="F35" s="256">
        <v>494</v>
      </c>
      <c r="G35" s="256">
        <v>4296</v>
      </c>
      <c r="H35" s="256">
        <v>2557</v>
      </c>
      <c r="I35" s="256">
        <v>2396</v>
      </c>
      <c r="J35" s="256">
        <v>479</v>
      </c>
      <c r="K35" s="256">
        <v>1378</v>
      </c>
      <c r="L35" s="256">
        <v>113</v>
      </c>
      <c r="M35" s="256">
        <v>78</v>
      </c>
      <c r="N35" s="1392"/>
      <c r="O35" s="477" t="s">
        <v>89</v>
      </c>
      <c r="P35" s="256">
        <v>1899</v>
      </c>
      <c r="Q35" s="256">
        <v>1057</v>
      </c>
      <c r="R35" s="256">
        <v>8341</v>
      </c>
      <c r="S35" s="256">
        <v>2812</v>
      </c>
      <c r="T35" s="256">
        <v>5302</v>
      </c>
      <c r="U35" s="256">
        <v>636</v>
      </c>
      <c r="V35" s="256">
        <v>86</v>
      </c>
      <c r="W35" s="256">
        <v>29</v>
      </c>
      <c r="X35" s="256">
        <v>3352</v>
      </c>
      <c r="Y35" s="256">
        <v>240</v>
      </c>
      <c r="Z35" s="256">
        <v>119</v>
      </c>
      <c r="AA35" s="256">
        <v>145</v>
      </c>
      <c r="AB35" s="483"/>
      <c r="AC35" s="483"/>
      <c r="AD35" s="483"/>
      <c r="AE35" s="483"/>
      <c r="AF35" s="483"/>
      <c r="AG35" s="483"/>
      <c r="AH35" s="483"/>
      <c r="AI35" s="483"/>
      <c r="AJ35" s="483"/>
    </row>
    <row r="36" spans="1:36" s="484" customFormat="1" ht="15" customHeight="1">
      <c r="A36" s="1392"/>
      <c r="B36" s="477" t="s">
        <v>90</v>
      </c>
      <c r="C36" s="256">
        <v>37196</v>
      </c>
      <c r="D36" s="256">
        <v>36233</v>
      </c>
      <c r="E36" s="256">
        <v>585</v>
      </c>
      <c r="F36" s="256">
        <v>349</v>
      </c>
      <c r="G36" s="256">
        <v>4815</v>
      </c>
      <c r="H36" s="256">
        <v>2515</v>
      </c>
      <c r="I36" s="256">
        <v>2354</v>
      </c>
      <c r="J36" s="256">
        <v>422</v>
      </c>
      <c r="K36" s="256">
        <v>1230</v>
      </c>
      <c r="L36" s="256">
        <v>92</v>
      </c>
      <c r="M36" s="256">
        <v>252</v>
      </c>
      <c r="N36" s="1392"/>
      <c r="O36" s="477" t="s">
        <v>90</v>
      </c>
      <c r="P36" s="256">
        <v>1714</v>
      </c>
      <c r="Q36" s="256">
        <v>926</v>
      </c>
      <c r="R36" s="256">
        <v>7551</v>
      </c>
      <c r="S36" s="256">
        <v>2017</v>
      </c>
      <c r="T36" s="256">
        <v>5640</v>
      </c>
      <c r="U36" s="256">
        <v>529</v>
      </c>
      <c r="V36" s="256">
        <v>51</v>
      </c>
      <c r="W36" s="256">
        <v>10</v>
      </c>
      <c r="X36" s="256">
        <v>4369</v>
      </c>
      <c r="Y36" s="256">
        <v>630</v>
      </c>
      <c r="Z36" s="256">
        <v>182</v>
      </c>
      <c r="AA36" s="256">
        <v>963</v>
      </c>
      <c r="AB36" s="483"/>
      <c r="AC36" s="483"/>
      <c r="AD36" s="483"/>
      <c r="AE36" s="483"/>
      <c r="AF36" s="483"/>
      <c r="AG36" s="483"/>
      <c r="AH36" s="483"/>
      <c r="AI36" s="483"/>
      <c r="AJ36" s="483"/>
    </row>
    <row r="37" spans="1:36" s="484" customFormat="1" ht="15" customHeight="1">
      <c r="A37" s="1383" t="s">
        <v>1537</v>
      </c>
      <c r="B37" s="477" t="s">
        <v>87</v>
      </c>
      <c r="C37" s="256">
        <v>75412</v>
      </c>
      <c r="D37" s="256">
        <v>74376</v>
      </c>
      <c r="E37" s="256">
        <v>1983</v>
      </c>
      <c r="F37" s="256">
        <v>880</v>
      </c>
      <c r="G37" s="256">
        <v>9918</v>
      </c>
      <c r="H37" s="256">
        <v>5399</v>
      </c>
      <c r="I37" s="256">
        <v>4772</v>
      </c>
      <c r="J37" s="256">
        <v>887</v>
      </c>
      <c r="K37" s="256">
        <v>2630</v>
      </c>
      <c r="L37" s="256">
        <v>197</v>
      </c>
      <c r="M37" s="256">
        <v>316</v>
      </c>
      <c r="N37" s="1383" t="s">
        <v>1537</v>
      </c>
      <c r="O37" s="477" t="s">
        <v>87</v>
      </c>
      <c r="P37" s="256">
        <v>3531</v>
      </c>
      <c r="Q37" s="256">
        <v>1997</v>
      </c>
      <c r="R37" s="256">
        <v>15978</v>
      </c>
      <c r="S37" s="256">
        <v>4813</v>
      </c>
      <c r="T37" s="256">
        <v>11005</v>
      </c>
      <c r="U37" s="256">
        <v>1187</v>
      </c>
      <c r="V37" s="256">
        <v>139</v>
      </c>
      <c r="W37" s="256">
        <v>40</v>
      </c>
      <c r="X37" s="256">
        <v>7582</v>
      </c>
      <c r="Y37" s="256">
        <v>829</v>
      </c>
      <c r="Z37" s="256">
        <v>293</v>
      </c>
      <c r="AA37" s="256">
        <v>1036</v>
      </c>
      <c r="AB37" s="483"/>
      <c r="AC37" s="483"/>
      <c r="AD37" s="483"/>
      <c r="AE37" s="483"/>
      <c r="AF37" s="483"/>
      <c r="AG37" s="483"/>
      <c r="AH37" s="483"/>
      <c r="AI37" s="483"/>
      <c r="AJ37" s="483"/>
    </row>
    <row r="38" spans="1:36" s="484" customFormat="1" ht="15" customHeight="1">
      <c r="A38" s="1392"/>
      <c r="B38" s="477" t="s">
        <v>89</v>
      </c>
      <c r="C38" s="256">
        <v>37657</v>
      </c>
      <c r="D38" s="256">
        <v>37530</v>
      </c>
      <c r="E38" s="256">
        <v>1318</v>
      </c>
      <c r="F38" s="256">
        <v>513</v>
      </c>
      <c r="G38" s="256">
        <v>4647</v>
      </c>
      <c r="H38" s="256">
        <v>2784</v>
      </c>
      <c r="I38" s="256">
        <v>2390</v>
      </c>
      <c r="J38" s="256">
        <v>480</v>
      </c>
      <c r="K38" s="256">
        <v>1380</v>
      </c>
      <c r="L38" s="256">
        <v>115</v>
      </c>
      <c r="M38" s="256">
        <v>75</v>
      </c>
      <c r="N38" s="1392"/>
      <c r="O38" s="477" t="s">
        <v>89</v>
      </c>
      <c r="P38" s="256">
        <v>1842</v>
      </c>
      <c r="Q38" s="256">
        <v>1066</v>
      </c>
      <c r="R38" s="256">
        <v>8406</v>
      </c>
      <c r="S38" s="256">
        <v>2806</v>
      </c>
      <c r="T38" s="256">
        <v>5321</v>
      </c>
      <c r="U38" s="256">
        <v>669</v>
      </c>
      <c r="V38" s="256">
        <v>86</v>
      </c>
      <c r="W38" s="256">
        <v>30</v>
      </c>
      <c r="X38" s="256">
        <v>3270</v>
      </c>
      <c r="Y38" s="256">
        <v>220</v>
      </c>
      <c r="Z38" s="256">
        <v>112</v>
      </c>
      <c r="AA38" s="256">
        <v>127</v>
      </c>
      <c r="AB38" s="483"/>
      <c r="AC38" s="483"/>
      <c r="AD38" s="483"/>
      <c r="AE38" s="483"/>
      <c r="AF38" s="483"/>
      <c r="AG38" s="483"/>
      <c r="AH38" s="483"/>
      <c r="AI38" s="483"/>
      <c r="AJ38" s="483"/>
    </row>
    <row r="39" spans="1:36" s="484" customFormat="1" ht="15" customHeight="1">
      <c r="A39" s="1392"/>
      <c r="B39" s="477" t="s">
        <v>90</v>
      </c>
      <c r="C39" s="256">
        <v>37755</v>
      </c>
      <c r="D39" s="256">
        <v>36846</v>
      </c>
      <c r="E39" s="256">
        <v>665</v>
      </c>
      <c r="F39" s="256">
        <v>367</v>
      </c>
      <c r="G39" s="256">
        <v>5271</v>
      </c>
      <c r="H39" s="256">
        <v>2615</v>
      </c>
      <c r="I39" s="256">
        <v>2382</v>
      </c>
      <c r="J39" s="256">
        <v>407</v>
      </c>
      <c r="K39" s="256">
        <v>1250</v>
      </c>
      <c r="L39" s="256">
        <v>82</v>
      </c>
      <c r="M39" s="256">
        <v>241</v>
      </c>
      <c r="N39" s="1392"/>
      <c r="O39" s="477" t="s">
        <v>90</v>
      </c>
      <c r="P39" s="256">
        <v>1689</v>
      </c>
      <c r="Q39" s="256">
        <v>931</v>
      </c>
      <c r="R39" s="256">
        <v>7572</v>
      </c>
      <c r="S39" s="256">
        <v>2007</v>
      </c>
      <c r="T39" s="256">
        <v>5684</v>
      </c>
      <c r="U39" s="256">
        <v>518</v>
      </c>
      <c r="V39" s="256">
        <v>53</v>
      </c>
      <c r="W39" s="256">
        <v>10</v>
      </c>
      <c r="X39" s="256">
        <v>4312</v>
      </c>
      <c r="Y39" s="256">
        <v>609</v>
      </c>
      <c r="Z39" s="256">
        <v>181</v>
      </c>
      <c r="AA39" s="256">
        <v>909</v>
      </c>
      <c r="AB39" s="483"/>
      <c r="AC39" s="483"/>
      <c r="AD39" s="483"/>
      <c r="AE39" s="483"/>
      <c r="AF39" s="483"/>
      <c r="AG39" s="483"/>
      <c r="AH39" s="483"/>
      <c r="AI39" s="483"/>
      <c r="AJ39" s="483"/>
    </row>
    <row r="40" spans="1:27" ht="17.25" customHeight="1">
      <c r="A40" s="481" t="s">
        <v>15</v>
      </c>
      <c r="B40" s="481"/>
      <c r="C40" s="481"/>
      <c r="D40" s="481"/>
      <c r="E40" s="481"/>
      <c r="F40" s="481"/>
      <c r="G40" s="481"/>
      <c r="H40" s="481"/>
      <c r="I40" s="151" t="s">
        <v>1499</v>
      </c>
      <c r="J40" s="481"/>
      <c r="K40" s="481"/>
      <c r="L40" s="481"/>
      <c r="M40" s="481"/>
      <c r="N40" s="481" t="s">
        <v>15</v>
      </c>
      <c r="O40" s="481"/>
      <c r="P40" s="481"/>
      <c r="Q40" s="481"/>
      <c r="R40" s="481"/>
      <c r="S40" s="481"/>
      <c r="T40" s="481"/>
      <c r="U40" s="481"/>
      <c r="V40" s="151" t="s">
        <v>1499</v>
      </c>
      <c r="W40" s="481"/>
      <c r="X40" s="481"/>
      <c r="Y40" s="481"/>
      <c r="Z40" s="481"/>
      <c r="AA40" s="481"/>
    </row>
    <row r="41" spans="1:27" ht="15" customHeight="1">
      <c r="A41" s="470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8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</row>
    <row r="42" spans="1:27" ht="15" customHeight="1">
      <c r="A42" s="470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8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</row>
    <row r="43" spans="1:27" ht="15" customHeight="1">
      <c r="A43" s="470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8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</row>
    <row r="44" ht="15" customHeight="1">
      <c r="P44" s="450"/>
    </row>
    <row r="45" spans="1:27" ht="15" customHeight="1">
      <c r="A45" s="470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8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</row>
  </sheetData>
  <sheetProtection/>
  <mergeCells count="65">
    <mergeCell ref="N22:N24"/>
    <mergeCell ref="A22:A24"/>
    <mergeCell ref="N19:N21"/>
    <mergeCell ref="A19:A21"/>
    <mergeCell ref="N16:N18"/>
    <mergeCell ref="A16:A18"/>
    <mergeCell ref="A2:H2"/>
    <mergeCell ref="I2:M2"/>
    <mergeCell ref="N2:U2"/>
    <mergeCell ref="V2:AA2"/>
    <mergeCell ref="A4:A6"/>
    <mergeCell ref="D4:M4"/>
    <mergeCell ref="N4:N6"/>
    <mergeCell ref="P4:Y4"/>
    <mergeCell ref="AA4:AA6"/>
    <mergeCell ref="E5:F6"/>
    <mergeCell ref="R5:S5"/>
    <mergeCell ref="T5:U5"/>
    <mergeCell ref="V5:W5"/>
    <mergeCell ref="S6:S9"/>
    <mergeCell ref="T6:T9"/>
    <mergeCell ref="I7:I9"/>
    <mergeCell ref="J7:J9"/>
    <mergeCell ref="L8:L9"/>
    <mergeCell ref="M8:M9"/>
    <mergeCell ref="L3:M3"/>
    <mergeCell ref="Z3:AA3"/>
    <mergeCell ref="Y6:Y9"/>
    <mergeCell ref="X5:Y5"/>
    <mergeCell ref="Z5:Z6"/>
    <mergeCell ref="I6:J6"/>
    <mergeCell ref="K6:M6"/>
    <mergeCell ref="P6:P9"/>
    <mergeCell ref="Q6:Q9"/>
    <mergeCell ref="R6:R9"/>
    <mergeCell ref="X6:X9"/>
    <mergeCell ref="U6:U9"/>
    <mergeCell ref="A7:A8"/>
    <mergeCell ref="C7:C8"/>
    <mergeCell ref="E7:E9"/>
    <mergeCell ref="F7:F9"/>
    <mergeCell ref="G7:G9"/>
    <mergeCell ref="G5:H6"/>
    <mergeCell ref="I5:M5"/>
    <mergeCell ref="P5:Q5"/>
    <mergeCell ref="A10:A12"/>
    <mergeCell ref="N10:N12"/>
    <mergeCell ref="K7:L7"/>
    <mergeCell ref="V6:V9"/>
    <mergeCell ref="W6:W9"/>
    <mergeCell ref="A37:A39"/>
    <mergeCell ref="N37:N39"/>
    <mergeCell ref="A34:A36"/>
    <mergeCell ref="N34:N36"/>
    <mergeCell ref="A31:A33"/>
    <mergeCell ref="H7:H9"/>
    <mergeCell ref="N7:N8"/>
    <mergeCell ref="K8:K9"/>
    <mergeCell ref="N31:N33"/>
    <mergeCell ref="N25:N27"/>
    <mergeCell ref="A28:A30"/>
    <mergeCell ref="N28:N30"/>
    <mergeCell ref="A13:A15"/>
    <mergeCell ref="N13:N15"/>
    <mergeCell ref="A25:A27"/>
  </mergeCells>
  <printOptions horizontalCentered="1"/>
  <pageMargins left="0.2755905511811024" right="0.2755905511811024" top="0.4724409448818898" bottom="0.2755905511811024" header="0.31496062992125984" footer="0.31496062992125984"/>
  <pageSetup firstPageNumber="58" useFirstPageNumber="1" horizontalDpi="300" verticalDpi="300" orientation="portrait" paperSize="13" r:id="rId1"/>
  <headerFooter>
    <oddFooter>&amp;C&amp;10&amp;P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M51"/>
  <sheetViews>
    <sheetView zoomScalePageLayoutView="0" workbookViewId="0" topLeftCell="K1">
      <selection activeCell="V21" sqref="V21"/>
    </sheetView>
  </sheetViews>
  <sheetFormatPr defaultColWidth="10.796875" defaultRowHeight="15" customHeight="1"/>
  <cols>
    <col min="1" max="1" width="12.09765625" style="447" customWidth="1"/>
    <col min="2" max="2" width="8.69921875" style="447" customWidth="1"/>
    <col min="3" max="3" width="7" style="447" customWidth="1"/>
    <col min="4" max="4" width="7.09765625" style="447" customWidth="1"/>
    <col min="5" max="5" width="6.19921875" style="447" customWidth="1"/>
    <col min="6" max="6" width="6.3984375" style="447" customWidth="1"/>
    <col min="7" max="7" width="6.19921875" style="447" customWidth="1"/>
    <col min="8" max="8" width="6.3984375" style="447" customWidth="1"/>
    <col min="9" max="13" width="11.69921875" style="447" customWidth="1"/>
    <col min="14" max="14" width="12" style="447" customWidth="1"/>
    <col min="15" max="15" width="8.796875" style="447" customWidth="1"/>
    <col min="16" max="16" width="6.69921875" style="447" customWidth="1"/>
    <col min="17" max="17" width="7.296875" style="447" customWidth="1"/>
    <col min="18" max="18" width="6.69921875" style="447" customWidth="1"/>
    <col min="19" max="19" width="8.09765625" style="447" customWidth="1"/>
    <col min="20" max="20" width="6.69921875" style="447" customWidth="1"/>
    <col min="21" max="21" width="7.09765625" style="447" customWidth="1"/>
    <col min="22" max="22" width="10" style="447" customWidth="1"/>
    <col min="23" max="23" width="9.69921875" style="447" customWidth="1"/>
    <col min="24" max="24" width="9.09765625" style="447" customWidth="1"/>
    <col min="25" max="25" width="8.296875" style="447" customWidth="1"/>
    <col min="26" max="27" width="8.796875" style="447" customWidth="1"/>
    <col min="28" max="28" width="4.796875" style="447" customWidth="1"/>
    <col min="29" max="29" width="6.796875" style="447" customWidth="1"/>
    <col min="30" max="31" width="4.796875" style="447" customWidth="1"/>
    <col min="32" max="33" width="6.796875" style="447" customWidth="1"/>
    <col min="34" max="16384" width="10.796875" style="447" customWidth="1"/>
  </cols>
  <sheetData>
    <row r="1" spans="1:28" ht="18.75" customHeight="1">
      <c r="A1" s="1403" t="s">
        <v>717</v>
      </c>
      <c r="B1" s="1403"/>
      <c r="C1" s="1403"/>
      <c r="D1" s="1403"/>
      <c r="E1" s="1403"/>
      <c r="F1" s="1403"/>
      <c r="G1" s="1403"/>
      <c r="H1" s="1403"/>
      <c r="I1" s="1403" t="s">
        <v>736</v>
      </c>
      <c r="J1" s="1403"/>
      <c r="K1" s="1403"/>
      <c r="L1" s="1403"/>
      <c r="M1" s="1403"/>
      <c r="N1" s="1403" t="s">
        <v>718</v>
      </c>
      <c r="O1" s="1403"/>
      <c r="P1" s="1403"/>
      <c r="Q1" s="1403"/>
      <c r="R1" s="1403"/>
      <c r="S1" s="1403"/>
      <c r="T1" s="1403"/>
      <c r="U1" s="1403"/>
      <c r="V1" s="1403" t="s">
        <v>737</v>
      </c>
      <c r="W1" s="1403"/>
      <c r="X1" s="1403"/>
      <c r="Y1" s="1403"/>
      <c r="Z1" s="1403"/>
      <c r="AA1" s="1403"/>
      <c r="AB1" s="1403"/>
    </row>
    <row r="2" spans="1:38" ht="16.5" customHeight="1">
      <c r="A2" s="448" t="s">
        <v>955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1399" t="s">
        <v>1006</v>
      </c>
      <c r="M2" s="1399"/>
      <c r="N2" s="448" t="s">
        <v>955</v>
      </c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1399" t="s">
        <v>1006</v>
      </c>
      <c r="AA2" s="1399"/>
      <c r="AB2" s="1399"/>
      <c r="AC2" s="450"/>
      <c r="AD2" s="450"/>
      <c r="AE2" s="450"/>
      <c r="AF2" s="450"/>
      <c r="AG2" s="450"/>
      <c r="AH2" s="450"/>
      <c r="AI2" s="450"/>
      <c r="AJ2" s="450"/>
      <c r="AK2" s="450"/>
      <c r="AL2" s="450"/>
    </row>
    <row r="3" spans="1:39" ht="15" customHeight="1">
      <c r="A3" s="1404" t="s">
        <v>60</v>
      </c>
      <c r="B3" s="451"/>
      <c r="C3" s="452"/>
      <c r="D3" s="1405" t="s">
        <v>131</v>
      </c>
      <c r="E3" s="1406"/>
      <c r="F3" s="1406"/>
      <c r="G3" s="1406"/>
      <c r="H3" s="1406"/>
      <c r="I3" s="1406"/>
      <c r="J3" s="1406"/>
      <c r="K3" s="1406"/>
      <c r="L3" s="1406"/>
      <c r="M3" s="1406"/>
      <c r="N3" s="1404" t="s">
        <v>60</v>
      </c>
      <c r="O3" s="453"/>
      <c r="P3" s="1411" t="s">
        <v>61</v>
      </c>
      <c r="Q3" s="1397"/>
      <c r="R3" s="1397"/>
      <c r="S3" s="1397"/>
      <c r="T3" s="1397"/>
      <c r="U3" s="1397"/>
      <c r="V3" s="1397"/>
      <c r="W3" s="1397"/>
      <c r="X3" s="1397"/>
      <c r="Y3" s="1397"/>
      <c r="Z3" s="454"/>
      <c r="AA3" s="1409" t="s">
        <v>62</v>
      </c>
      <c r="AB3" s="451"/>
      <c r="AM3" s="450"/>
    </row>
    <row r="4" spans="1:39" ht="27" customHeight="1">
      <c r="A4" s="1379"/>
      <c r="B4" s="455" t="s">
        <v>63</v>
      </c>
      <c r="C4" s="456" t="s">
        <v>64</v>
      </c>
      <c r="D4" s="457" t="s">
        <v>1229</v>
      </c>
      <c r="E4" s="1377" t="s">
        <v>65</v>
      </c>
      <c r="F4" s="1387"/>
      <c r="G4" s="1377" t="s">
        <v>66</v>
      </c>
      <c r="H4" s="1387"/>
      <c r="I4" s="1385" t="s">
        <v>99</v>
      </c>
      <c r="J4" s="1397"/>
      <c r="K4" s="1397"/>
      <c r="L4" s="1397"/>
      <c r="M4" s="1397"/>
      <c r="N4" s="1379"/>
      <c r="O4" s="455" t="s">
        <v>63</v>
      </c>
      <c r="P4" s="1385" t="s">
        <v>104</v>
      </c>
      <c r="Q4" s="1398"/>
      <c r="R4" s="1385" t="s">
        <v>105</v>
      </c>
      <c r="S4" s="1400"/>
      <c r="T4" s="1846" t="s">
        <v>106</v>
      </c>
      <c r="U4" s="1847"/>
      <c r="V4" s="1846" t="s">
        <v>107</v>
      </c>
      <c r="W4" s="1847"/>
      <c r="X4" s="1385" t="s">
        <v>108</v>
      </c>
      <c r="Y4" s="1400"/>
      <c r="Z4" s="1401" t="s">
        <v>109</v>
      </c>
      <c r="AA4" s="1410"/>
      <c r="AM4" s="450"/>
    </row>
    <row r="5" spans="1:39" ht="28.5" customHeight="1">
      <c r="A5" s="1379"/>
      <c r="B5" s="450"/>
      <c r="C5" s="458"/>
      <c r="D5" s="459"/>
      <c r="E5" s="1393"/>
      <c r="F5" s="1389"/>
      <c r="G5" s="1393"/>
      <c r="H5" s="1389"/>
      <c r="I5" s="1385" t="s">
        <v>110</v>
      </c>
      <c r="J5" s="1400"/>
      <c r="K5" s="1385" t="s">
        <v>111</v>
      </c>
      <c r="L5" s="1397"/>
      <c r="M5" s="1397"/>
      <c r="N5" s="1379"/>
      <c r="O5" s="460"/>
      <c r="P5" s="1387" t="s">
        <v>112</v>
      </c>
      <c r="Q5" s="1381" t="s">
        <v>113</v>
      </c>
      <c r="R5" s="1387" t="s">
        <v>112</v>
      </c>
      <c r="S5" s="1381" t="s">
        <v>113</v>
      </c>
      <c r="T5" s="1381" t="s">
        <v>112</v>
      </c>
      <c r="U5" s="1381" t="s">
        <v>113</v>
      </c>
      <c r="V5" s="1381" t="s">
        <v>112</v>
      </c>
      <c r="W5" s="1381" t="s">
        <v>113</v>
      </c>
      <c r="X5" s="1387" t="s">
        <v>112</v>
      </c>
      <c r="Y5" s="1381" t="s">
        <v>113</v>
      </c>
      <c r="Z5" s="1402"/>
      <c r="AA5" s="1410"/>
      <c r="AM5" s="450"/>
    </row>
    <row r="6" spans="1:39" ht="27" customHeight="1">
      <c r="A6" s="1379" t="s">
        <v>1007</v>
      </c>
      <c r="B6" s="172" t="s">
        <v>898</v>
      </c>
      <c r="C6" s="1394" t="s">
        <v>879</v>
      </c>
      <c r="D6" s="34" t="s">
        <v>876</v>
      </c>
      <c r="E6" s="1381" t="s">
        <v>79</v>
      </c>
      <c r="F6" s="1381" t="s">
        <v>80</v>
      </c>
      <c r="G6" s="1381" t="s">
        <v>81</v>
      </c>
      <c r="H6" s="1381" t="s">
        <v>80</v>
      </c>
      <c r="I6" s="1381" t="s">
        <v>81</v>
      </c>
      <c r="J6" s="1381" t="s">
        <v>82</v>
      </c>
      <c r="K6" s="1385" t="s">
        <v>83</v>
      </c>
      <c r="L6" s="1386"/>
      <c r="M6" s="779" t="s">
        <v>84</v>
      </c>
      <c r="N6" s="1379" t="s">
        <v>85</v>
      </c>
      <c r="O6" s="174" t="s">
        <v>898</v>
      </c>
      <c r="P6" s="1388"/>
      <c r="Q6" s="1390"/>
      <c r="R6" s="1388"/>
      <c r="S6" s="1390"/>
      <c r="T6" s="1390"/>
      <c r="U6" s="1390"/>
      <c r="V6" s="1390"/>
      <c r="W6" s="1390"/>
      <c r="X6" s="1388"/>
      <c r="Y6" s="1390"/>
      <c r="Z6" s="38" t="s">
        <v>86</v>
      </c>
      <c r="AA6" s="36" t="s">
        <v>899</v>
      </c>
      <c r="AM6" s="450"/>
    </row>
    <row r="7" spans="1:39" ht="12.75" customHeight="1">
      <c r="A7" s="1380"/>
      <c r="B7" s="173"/>
      <c r="C7" s="1395"/>
      <c r="D7" s="459"/>
      <c r="E7" s="1396"/>
      <c r="F7" s="1396"/>
      <c r="G7" s="1396"/>
      <c r="H7" s="1396"/>
      <c r="I7" s="1396"/>
      <c r="J7" s="1396"/>
      <c r="K7" s="1381" t="s">
        <v>81</v>
      </c>
      <c r="L7" s="1381" t="s">
        <v>82</v>
      </c>
      <c r="M7" s="1377" t="s">
        <v>82</v>
      </c>
      <c r="N7" s="1380"/>
      <c r="O7" s="175"/>
      <c r="P7" s="1388"/>
      <c r="Q7" s="1390"/>
      <c r="R7" s="1388"/>
      <c r="S7" s="1390"/>
      <c r="T7" s="1390"/>
      <c r="U7" s="1390"/>
      <c r="V7" s="1390"/>
      <c r="W7" s="1390"/>
      <c r="X7" s="1388"/>
      <c r="Y7" s="1390"/>
      <c r="Z7" s="461"/>
      <c r="AA7" s="462"/>
      <c r="AM7" s="450"/>
    </row>
    <row r="8" spans="1:39" ht="13.5" customHeight="1">
      <c r="A8" s="463"/>
      <c r="B8" s="464"/>
      <c r="C8" s="465"/>
      <c r="D8" s="466"/>
      <c r="E8" s="1382"/>
      <c r="F8" s="1382"/>
      <c r="G8" s="1382"/>
      <c r="H8" s="1382"/>
      <c r="I8" s="1382"/>
      <c r="J8" s="1382"/>
      <c r="K8" s="1382"/>
      <c r="L8" s="1382"/>
      <c r="M8" s="1378"/>
      <c r="N8" s="463"/>
      <c r="O8" s="467"/>
      <c r="P8" s="1389"/>
      <c r="Q8" s="1391"/>
      <c r="R8" s="1389"/>
      <c r="S8" s="1391"/>
      <c r="T8" s="1391"/>
      <c r="U8" s="1391"/>
      <c r="V8" s="1391"/>
      <c r="W8" s="1391"/>
      <c r="X8" s="1389"/>
      <c r="Y8" s="1391"/>
      <c r="Z8" s="468"/>
      <c r="AA8" s="469"/>
      <c r="AB8" s="1011"/>
      <c r="AC8" s="470"/>
      <c r="AD8" s="470"/>
      <c r="AE8" s="470"/>
      <c r="AF8" s="470"/>
      <c r="AG8" s="470"/>
      <c r="AH8" s="470"/>
      <c r="AI8" s="470"/>
      <c r="AM8" s="450"/>
    </row>
    <row r="9" spans="1:39" ht="3" customHeight="1">
      <c r="A9" s="471"/>
      <c r="B9" s="460"/>
      <c r="C9" s="472"/>
      <c r="D9" s="472"/>
      <c r="E9" s="473"/>
      <c r="F9" s="473"/>
      <c r="G9" s="473"/>
      <c r="H9" s="473"/>
      <c r="I9" s="473"/>
      <c r="J9" s="473"/>
      <c r="K9" s="474"/>
      <c r="L9" s="474"/>
      <c r="M9" s="474"/>
      <c r="N9" s="471"/>
      <c r="O9" s="460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5"/>
      <c r="AA9" s="476"/>
      <c r="AB9" s="470"/>
      <c r="AC9" s="470"/>
      <c r="AD9" s="470"/>
      <c r="AE9" s="470"/>
      <c r="AF9" s="470"/>
      <c r="AG9" s="470"/>
      <c r="AH9" s="470"/>
      <c r="AI9" s="470"/>
      <c r="AM9" s="450"/>
    </row>
    <row r="10" spans="1:36" s="484" customFormat="1" ht="12.75" customHeight="1">
      <c r="A10" s="1413" t="s">
        <v>1538</v>
      </c>
      <c r="B10" s="482" t="s">
        <v>114</v>
      </c>
      <c r="C10" s="111">
        <f>SUM(C11:C12)</f>
        <v>76346</v>
      </c>
      <c r="D10" s="111">
        <f aca="true" t="shared" si="0" ref="D10:M10">SUM(D11:D12)</f>
        <v>75364</v>
      </c>
      <c r="E10" s="111">
        <f t="shared" si="0"/>
        <v>2205</v>
      </c>
      <c r="F10" s="111">
        <f t="shared" si="0"/>
        <v>905</v>
      </c>
      <c r="G10" s="111">
        <f t="shared" si="0"/>
        <v>10865</v>
      </c>
      <c r="H10" s="111">
        <f t="shared" si="0"/>
        <v>5688</v>
      </c>
      <c r="I10" s="111">
        <f t="shared" si="0"/>
        <v>4838</v>
      </c>
      <c r="J10" s="111">
        <f t="shared" si="0"/>
        <v>880</v>
      </c>
      <c r="K10" s="111">
        <f t="shared" si="0"/>
        <v>2575</v>
      </c>
      <c r="L10" s="111">
        <f t="shared" si="0"/>
        <v>198</v>
      </c>
      <c r="M10" s="111">
        <f t="shared" si="0"/>
        <v>309</v>
      </c>
      <c r="N10" s="1413" t="s">
        <v>1538</v>
      </c>
      <c r="O10" s="482" t="s">
        <v>114</v>
      </c>
      <c r="P10" s="111">
        <f>SUM(P11:P12)</f>
        <v>3451</v>
      </c>
      <c r="Q10" s="111">
        <f aca="true" t="shared" si="1" ref="Q10:AA10">SUM(Q11:Q12)</f>
        <v>2005</v>
      </c>
      <c r="R10" s="111">
        <f t="shared" si="1"/>
        <v>16041</v>
      </c>
      <c r="S10" s="111">
        <f t="shared" si="1"/>
        <v>4766</v>
      </c>
      <c r="T10" s="111">
        <f t="shared" si="1"/>
        <v>10883</v>
      </c>
      <c r="U10" s="111">
        <f t="shared" si="1"/>
        <v>1049</v>
      </c>
      <c r="V10" s="111">
        <f t="shared" si="1"/>
        <v>132</v>
      </c>
      <c r="W10" s="111">
        <f t="shared" si="1"/>
        <v>42</v>
      </c>
      <c r="X10" s="111">
        <f t="shared" si="1"/>
        <v>7442</v>
      </c>
      <c r="Y10" s="111">
        <f t="shared" si="1"/>
        <v>816</v>
      </c>
      <c r="Z10" s="111">
        <f t="shared" si="1"/>
        <v>274</v>
      </c>
      <c r="AA10" s="111">
        <f t="shared" si="1"/>
        <v>982</v>
      </c>
      <c r="AB10" s="483"/>
      <c r="AC10" s="483"/>
      <c r="AD10" s="483"/>
      <c r="AE10" s="483"/>
      <c r="AF10" s="483"/>
      <c r="AG10" s="483"/>
      <c r="AH10" s="483"/>
      <c r="AI10" s="483"/>
      <c r="AJ10" s="483"/>
    </row>
    <row r="11" spans="1:36" s="484" customFormat="1" ht="12.75" customHeight="1">
      <c r="A11" s="1414"/>
      <c r="B11" s="482" t="s">
        <v>115</v>
      </c>
      <c r="C11" s="111">
        <f>SUM(D11+AA11)</f>
        <v>38044</v>
      </c>
      <c r="D11" s="111">
        <f>SUM(E11:M11)+SUM(P11:Z11)</f>
        <v>37924</v>
      </c>
      <c r="E11" s="111">
        <f aca="true" t="shared" si="2" ref="E11:M12">SUM(E14+E17+E20+E23+E26+E29+E32+E35+E38+E41+E44)</f>
        <v>1463</v>
      </c>
      <c r="F11" s="111">
        <f t="shared" si="2"/>
        <v>518</v>
      </c>
      <c r="G11" s="111">
        <f t="shared" si="2"/>
        <v>5076</v>
      </c>
      <c r="H11" s="111">
        <f t="shared" si="2"/>
        <v>2982</v>
      </c>
      <c r="I11" s="111">
        <f t="shared" si="2"/>
        <v>2412</v>
      </c>
      <c r="J11" s="111">
        <f t="shared" si="2"/>
        <v>476</v>
      </c>
      <c r="K11" s="111">
        <f t="shared" si="2"/>
        <v>1345</v>
      </c>
      <c r="L11" s="111">
        <f t="shared" si="2"/>
        <v>115</v>
      </c>
      <c r="M11" s="111">
        <f t="shared" si="2"/>
        <v>74</v>
      </c>
      <c r="N11" s="1414"/>
      <c r="O11" s="482" t="s">
        <v>115</v>
      </c>
      <c r="P11" s="111">
        <f aca="true" t="shared" si="3" ref="P11:AA12">SUM(P14+P17+P20+P23+P26+P29+P32+P35+P38+P41+P44)</f>
        <v>1784</v>
      </c>
      <c r="Q11" s="111">
        <f t="shared" si="3"/>
        <v>1046</v>
      </c>
      <c r="R11" s="111">
        <f t="shared" si="3"/>
        <v>8455</v>
      </c>
      <c r="S11" s="111">
        <f t="shared" si="3"/>
        <v>2772</v>
      </c>
      <c r="T11" s="111">
        <f t="shared" si="3"/>
        <v>5227</v>
      </c>
      <c r="U11" s="111">
        <f t="shared" si="3"/>
        <v>582</v>
      </c>
      <c r="V11" s="111">
        <f t="shared" si="3"/>
        <v>82</v>
      </c>
      <c r="W11" s="111">
        <f t="shared" si="3"/>
        <v>32</v>
      </c>
      <c r="X11" s="111">
        <f t="shared" si="3"/>
        <v>3163</v>
      </c>
      <c r="Y11" s="111">
        <f t="shared" si="3"/>
        <v>217</v>
      </c>
      <c r="Z11" s="111">
        <f t="shared" si="3"/>
        <v>103</v>
      </c>
      <c r="AA11" s="111">
        <f t="shared" si="3"/>
        <v>120</v>
      </c>
      <c r="AB11" s="483"/>
      <c r="AC11" s="483"/>
      <c r="AD11" s="483"/>
      <c r="AE11" s="483"/>
      <c r="AF11" s="483"/>
      <c r="AG11" s="483"/>
      <c r="AH11" s="483"/>
      <c r="AI11" s="483"/>
      <c r="AJ11" s="483"/>
    </row>
    <row r="12" spans="1:36" s="484" customFormat="1" ht="12.75" customHeight="1">
      <c r="A12" s="1414"/>
      <c r="B12" s="482" t="s">
        <v>116</v>
      </c>
      <c r="C12" s="111">
        <f aca="true" t="shared" si="4" ref="C12:C45">SUM(D12+AA12)</f>
        <v>38302</v>
      </c>
      <c r="D12" s="111">
        <f aca="true" t="shared" si="5" ref="D12:D45">SUM(E12:M12)+SUM(P12:Z12)</f>
        <v>37440</v>
      </c>
      <c r="E12" s="111">
        <f t="shared" si="2"/>
        <v>742</v>
      </c>
      <c r="F12" s="111">
        <f t="shared" si="2"/>
        <v>387</v>
      </c>
      <c r="G12" s="111">
        <f t="shared" si="2"/>
        <v>5789</v>
      </c>
      <c r="H12" s="111">
        <f t="shared" si="2"/>
        <v>2706</v>
      </c>
      <c r="I12" s="111">
        <f t="shared" si="2"/>
        <v>2426</v>
      </c>
      <c r="J12" s="111">
        <f t="shared" si="2"/>
        <v>404</v>
      </c>
      <c r="K12" s="111">
        <f t="shared" si="2"/>
        <v>1230</v>
      </c>
      <c r="L12" s="111">
        <f t="shared" si="2"/>
        <v>83</v>
      </c>
      <c r="M12" s="111">
        <f t="shared" si="2"/>
        <v>235</v>
      </c>
      <c r="N12" s="1414"/>
      <c r="O12" s="482" t="s">
        <v>116</v>
      </c>
      <c r="P12" s="111">
        <f t="shared" si="3"/>
        <v>1667</v>
      </c>
      <c r="Q12" s="111">
        <f t="shared" si="3"/>
        <v>959</v>
      </c>
      <c r="R12" s="111">
        <f t="shared" si="3"/>
        <v>7586</v>
      </c>
      <c r="S12" s="111">
        <f t="shared" si="3"/>
        <v>1994</v>
      </c>
      <c r="T12" s="111">
        <f t="shared" si="3"/>
        <v>5656</v>
      </c>
      <c r="U12" s="111">
        <f t="shared" si="3"/>
        <v>467</v>
      </c>
      <c r="V12" s="111">
        <f t="shared" si="3"/>
        <v>50</v>
      </c>
      <c r="W12" s="111">
        <f t="shared" si="3"/>
        <v>10</v>
      </c>
      <c r="X12" s="111">
        <f t="shared" si="3"/>
        <v>4279</v>
      </c>
      <c r="Y12" s="111">
        <f t="shared" si="3"/>
        <v>599</v>
      </c>
      <c r="Z12" s="111">
        <f t="shared" si="3"/>
        <v>171</v>
      </c>
      <c r="AA12" s="111">
        <f t="shared" si="3"/>
        <v>862</v>
      </c>
      <c r="AB12" s="483"/>
      <c r="AC12" s="483"/>
      <c r="AD12" s="483"/>
      <c r="AE12" s="483"/>
      <c r="AF12" s="483"/>
      <c r="AG12" s="483"/>
      <c r="AH12" s="483"/>
      <c r="AI12" s="483"/>
      <c r="AJ12" s="483"/>
    </row>
    <row r="13" spans="1:36" ht="12.75" customHeight="1">
      <c r="A13" s="1383" t="s">
        <v>117</v>
      </c>
      <c r="B13" s="477" t="s">
        <v>87</v>
      </c>
      <c r="C13" s="256">
        <f t="shared" si="4"/>
        <v>7522</v>
      </c>
      <c r="D13" s="256">
        <f t="shared" si="5"/>
        <v>7522</v>
      </c>
      <c r="E13" s="256">
        <f>SUM(E14:E15)</f>
        <v>0</v>
      </c>
      <c r="F13" s="256">
        <f aca="true" t="shared" si="6" ref="F13:M13">SUM(F14:F15)</f>
        <v>0</v>
      </c>
      <c r="G13" s="256">
        <f t="shared" si="6"/>
        <v>0</v>
      </c>
      <c r="H13" s="256">
        <f t="shared" si="6"/>
        <v>1808</v>
      </c>
      <c r="I13" s="256">
        <f t="shared" si="6"/>
        <v>0</v>
      </c>
      <c r="J13" s="256">
        <f t="shared" si="6"/>
        <v>63</v>
      </c>
      <c r="K13" s="256">
        <f t="shared" si="6"/>
        <v>0</v>
      </c>
      <c r="L13" s="256">
        <f t="shared" si="6"/>
        <v>4</v>
      </c>
      <c r="M13" s="256">
        <f t="shared" si="6"/>
        <v>237</v>
      </c>
      <c r="N13" s="1383" t="s">
        <v>117</v>
      </c>
      <c r="O13" s="477" t="s">
        <v>87</v>
      </c>
      <c r="P13" s="256">
        <f>SUM(P14:P15)</f>
        <v>34</v>
      </c>
      <c r="Q13" s="256">
        <f aca="true" t="shared" si="7" ref="Q13:AA13">SUM(Q14:Q15)</f>
        <v>1422</v>
      </c>
      <c r="R13" s="256">
        <f t="shared" si="7"/>
        <v>320</v>
      </c>
      <c r="S13" s="256">
        <f t="shared" si="7"/>
        <v>2987</v>
      </c>
      <c r="T13" s="256">
        <f t="shared" si="7"/>
        <v>198</v>
      </c>
      <c r="U13" s="256">
        <f t="shared" si="7"/>
        <v>434</v>
      </c>
      <c r="V13" s="256">
        <f t="shared" si="7"/>
        <v>0</v>
      </c>
      <c r="W13" s="256">
        <f t="shared" si="7"/>
        <v>0</v>
      </c>
      <c r="X13" s="256">
        <f t="shared" si="7"/>
        <v>3</v>
      </c>
      <c r="Y13" s="256">
        <f t="shared" si="7"/>
        <v>12</v>
      </c>
      <c r="Z13" s="256">
        <f t="shared" si="7"/>
        <v>0</v>
      </c>
      <c r="AA13" s="256">
        <f t="shared" si="7"/>
        <v>0</v>
      </c>
      <c r="AB13" s="478"/>
      <c r="AC13" s="478"/>
      <c r="AD13" s="478"/>
      <c r="AE13" s="478"/>
      <c r="AF13" s="478"/>
      <c r="AG13" s="478"/>
      <c r="AH13" s="478"/>
      <c r="AI13" s="478"/>
      <c r="AJ13" s="478"/>
    </row>
    <row r="14" spans="1:36" ht="12.75" customHeight="1">
      <c r="A14" s="1412"/>
      <c r="B14" s="477" t="s">
        <v>118</v>
      </c>
      <c r="C14" s="256">
        <f t="shared" si="4"/>
        <v>3945</v>
      </c>
      <c r="D14" s="256">
        <f t="shared" si="5"/>
        <v>3945</v>
      </c>
      <c r="E14" s="256">
        <v>0</v>
      </c>
      <c r="F14" s="256">
        <v>0</v>
      </c>
      <c r="G14" s="256">
        <v>0</v>
      </c>
      <c r="H14" s="256">
        <v>919</v>
      </c>
      <c r="I14" s="256">
        <v>0</v>
      </c>
      <c r="J14" s="256">
        <v>27</v>
      </c>
      <c r="K14" s="256">
        <v>0</v>
      </c>
      <c r="L14" s="256">
        <v>2</v>
      </c>
      <c r="M14" s="256">
        <v>39</v>
      </c>
      <c r="N14" s="1412"/>
      <c r="O14" s="477" t="s">
        <v>118</v>
      </c>
      <c r="P14" s="256">
        <v>19</v>
      </c>
      <c r="Q14" s="256">
        <v>718</v>
      </c>
      <c r="R14" s="256">
        <v>202</v>
      </c>
      <c r="S14" s="256">
        <v>1671</v>
      </c>
      <c r="T14" s="256">
        <v>106</v>
      </c>
      <c r="U14" s="256">
        <v>232</v>
      </c>
      <c r="V14" s="256">
        <v>0</v>
      </c>
      <c r="W14" s="256">
        <v>0</v>
      </c>
      <c r="X14" s="256">
        <v>2</v>
      </c>
      <c r="Y14" s="256">
        <v>8</v>
      </c>
      <c r="Z14" s="256">
        <v>0</v>
      </c>
      <c r="AA14" s="256">
        <v>0</v>
      </c>
      <c r="AB14" s="478"/>
      <c r="AC14" s="478"/>
      <c r="AD14" s="478"/>
      <c r="AE14" s="478"/>
      <c r="AF14" s="478"/>
      <c r="AG14" s="478"/>
      <c r="AH14" s="478"/>
      <c r="AI14" s="478"/>
      <c r="AJ14" s="478"/>
    </row>
    <row r="15" spans="1:36" ht="12.75" customHeight="1">
      <c r="A15" s="1412"/>
      <c r="B15" s="477" t="s">
        <v>119</v>
      </c>
      <c r="C15" s="256">
        <f t="shared" si="4"/>
        <v>3577</v>
      </c>
      <c r="D15" s="256">
        <f t="shared" si="5"/>
        <v>3577</v>
      </c>
      <c r="E15" s="256">
        <v>0</v>
      </c>
      <c r="F15" s="256">
        <v>0</v>
      </c>
      <c r="G15" s="256">
        <v>0</v>
      </c>
      <c r="H15" s="256">
        <v>889</v>
      </c>
      <c r="I15" s="256">
        <v>0</v>
      </c>
      <c r="J15" s="256">
        <v>36</v>
      </c>
      <c r="K15" s="256">
        <v>0</v>
      </c>
      <c r="L15" s="256">
        <v>2</v>
      </c>
      <c r="M15" s="256">
        <v>198</v>
      </c>
      <c r="N15" s="1412"/>
      <c r="O15" s="477" t="s">
        <v>119</v>
      </c>
      <c r="P15" s="256">
        <v>15</v>
      </c>
      <c r="Q15" s="256">
        <v>704</v>
      </c>
      <c r="R15" s="256">
        <v>118</v>
      </c>
      <c r="S15" s="256">
        <v>1316</v>
      </c>
      <c r="T15" s="256">
        <v>92</v>
      </c>
      <c r="U15" s="256">
        <v>202</v>
      </c>
      <c r="V15" s="256">
        <v>0</v>
      </c>
      <c r="W15" s="256">
        <v>0</v>
      </c>
      <c r="X15" s="256">
        <v>1</v>
      </c>
      <c r="Y15" s="256">
        <v>4</v>
      </c>
      <c r="Z15" s="256">
        <v>0</v>
      </c>
      <c r="AA15" s="256">
        <v>0</v>
      </c>
      <c r="AB15" s="478"/>
      <c r="AC15" s="478"/>
      <c r="AD15" s="478"/>
      <c r="AE15" s="478"/>
      <c r="AF15" s="478"/>
      <c r="AG15" s="478"/>
      <c r="AH15" s="478"/>
      <c r="AI15" s="478"/>
      <c r="AJ15" s="478"/>
    </row>
    <row r="16" spans="1:36" ht="12.75" customHeight="1">
      <c r="A16" s="1383" t="s">
        <v>120</v>
      </c>
      <c r="B16" s="477" t="s">
        <v>87</v>
      </c>
      <c r="C16" s="256">
        <f t="shared" si="4"/>
        <v>7379</v>
      </c>
      <c r="D16" s="256">
        <f t="shared" si="5"/>
        <v>7379</v>
      </c>
      <c r="E16" s="256">
        <f>SUM(E17:E18)</f>
        <v>37</v>
      </c>
      <c r="F16" s="256">
        <f aca="true" t="shared" si="8" ref="F16:M16">SUM(F17:F18)</f>
        <v>284</v>
      </c>
      <c r="G16" s="256">
        <f t="shared" si="8"/>
        <v>1902</v>
      </c>
      <c r="H16" s="256">
        <f t="shared" si="8"/>
        <v>3111</v>
      </c>
      <c r="I16" s="256">
        <f t="shared" si="8"/>
        <v>112</v>
      </c>
      <c r="J16" s="256">
        <f t="shared" si="8"/>
        <v>134</v>
      </c>
      <c r="K16" s="256">
        <f t="shared" si="8"/>
        <v>135</v>
      </c>
      <c r="L16" s="256">
        <f t="shared" si="8"/>
        <v>3</v>
      </c>
      <c r="M16" s="256">
        <f t="shared" si="8"/>
        <v>31</v>
      </c>
      <c r="N16" s="1383" t="s">
        <v>120</v>
      </c>
      <c r="O16" s="477" t="s">
        <v>87</v>
      </c>
      <c r="P16" s="256">
        <f>SUM(P17:P18)</f>
        <v>100</v>
      </c>
      <c r="Q16" s="256">
        <f aca="true" t="shared" si="9" ref="Q16:AA16">SUM(Q17:Q18)</f>
        <v>31</v>
      </c>
      <c r="R16" s="256">
        <f t="shared" si="9"/>
        <v>1067</v>
      </c>
      <c r="S16" s="256">
        <f t="shared" si="9"/>
        <v>292</v>
      </c>
      <c r="T16" s="256">
        <f t="shared" si="9"/>
        <v>121</v>
      </c>
      <c r="U16" s="256">
        <f t="shared" si="9"/>
        <v>16</v>
      </c>
      <c r="V16" s="256">
        <f t="shared" si="9"/>
        <v>0</v>
      </c>
      <c r="W16" s="256">
        <f t="shared" si="9"/>
        <v>0</v>
      </c>
      <c r="X16" s="256">
        <f t="shared" si="9"/>
        <v>1</v>
      </c>
      <c r="Y16" s="256">
        <f t="shared" si="9"/>
        <v>2</v>
      </c>
      <c r="Z16" s="256">
        <f t="shared" si="9"/>
        <v>0</v>
      </c>
      <c r="AA16" s="256">
        <f t="shared" si="9"/>
        <v>0</v>
      </c>
      <c r="AB16" s="478"/>
      <c r="AC16" s="478"/>
      <c r="AD16" s="478"/>
      <c r="AE16" s="478"/>
      <c r="AF16" s="478"/>
      <c r="AG16" s="478"/>
      <c r="AH16" s="478"/>
      <c r="AI16" s="478"/>
      <c r="AJ16" s="478"/>
    </row>
    <row r="17" spans="1:36" ht="12.75" customHeight="1">
      <c r="A17" s="1412"/>
      <c r="B17" s="477" t="s">
        <v>118</v>
      </c>
      <c r="C17" s="256">
        <f t="shared" si="4"/>
        <v>3822</v>
      </c>
      <c r="D17" s="256">
        <f t="shared" si="5"/>
        <v>3822</v>
      </c>
      <c r="E17" s="256">
        <v>24</v>
      </c>
      <c r="F17" s="256">
        <v>178</v>
      </c>
      <c r="G17" s="256">
        <v>824</v>
      </c>
      <c r="H17" s="256">
        <v>1634</v>
      </c>
      <c r="I17" s="256">
        <v>67</v>
      </c>
      <c r="J17" s="256">
        <v>78</v>
      </c>
      <c r="K17" s="256">
        <v>23</v>
      </c>
      <c r="L17" s="256">
        <v>1</v>
      </c>
      <c r="M17" s="256">
        <v>10</v>
      </c>
      <c r="N17" s="1412"/>
      <c r="O17" s="477" t="s">
        <v>118</v>
      </c>
      <c r="P17" s="256">
        <v>57</v>
      </c>
      <c r="Q17" s="256">
        <v>17</v>
      </c>
      <c r="R17" s="256">
        <v>654</v>
      </c>
      <c r="S17" s="256">
        <v>178</v>
      </c>
      <c r="T17" s="256">
        <v>67</v>
      </c>
      <c r="U17" s="256">
        <v>7</v>
      </c>
      <c r="V17" s="256">
        <v>0</v>
      </c>
      <c r="W17" s="256">
        <v>0</v>
      </c>
      <c r="X17" s="256">
        <v>1</v>
      </c>
      <c r="Y17" s="256">
        <v>2</v>
      </c>
      <c r="Z17" s="256">
        <v>0</v>
      </c>
      <c r="AA17" s="256">
        <v>0</v>
      </c>
      <c r="AB17" s="478"/>
      <c r="AC17" s="478"/>
      <c r="AD17" s="478"/>
      <c r="AE17" s="478"/>
      <c r="AF17" s="478"/>
      <c r="AG17" s="478"/>
      <c r="AH17" s="478"/>
      <c r="AI17" s="478"/>
      <c r="AJ17" s="478"/>
    </row>
    <row r="18" spans="1:36" ht="12.75" customHeight="1">
      <c r="A18" s="1412"/>
      <c r="B18" s="477" t="s">
        <v>119</v>
      </c>
      <c r="C18" s="256">
        <f t="shared" si="4"/>
        <v>3557</v>
      </c>
      <c r="D18" s="256">
        <f t="shared" si="5"/>
        <v>3557</v>
      </c>
      <c r="E18" s="256">
        <v>13</v>
      </c>
      <c r="F18" s="256">
        <v>106</v>
      </c>
      <c r="G18" s="256">
        <v>1078</v>
      </c>
      <c r="H18" s="256">
        <v>1477</v>
      </c>
      <c r="I18" s="256">
        <v>45</v>
      </c>
      <c r="J18" s="256">
        <v>56</v>
      </c>
      <c r="K18" s="256">
        <v>112</v>
      </c>
      <c r="L18" s="256">
        <v>2</v>
      </c>
      <c r="M18" s="256">
        <v>21</v>
      </c>
      <c r="N18" s="1412"/>
      <c r="O18" s="477" t="s">
        <v>119</v>
      </c>
      <c r="P18" s="256">
        <v>43</v>
      </c>
      <c r="Q18" s="256">
        <v>14</v>
      </c>
      <c r="R18" s="256">
        <v>413</v>
      </c>
      <c r="S18" s="256">
        <v>114</v>
      </c>
      <c r="T18" s="256">
        <v>54</v>
      </c>
      <c r="U18" s="256">
        <v>9</v>
      </c>
      <c r="V18" s="256">
        <v>0</v>
      </c>
      <c r="W18" s="256">
        <v>0</v>
      </c>
      <c r="X18" s="256">
        <v>0</v>
      </c>
      <c r="Y18" s="256">
        <v>0</v>
      </c>
      <c r="Z18" s="256">
        <v>0</v>
      </c>
      <c r="AA18" s="256">
        <v>0</v>
      </c>
      <c r="AB18" s="478"/>
      <c r="AC18" s="478"/>
      <c r="AD18" s="478"/>
      <c r="AE18" s="478"/>
      <c r="AF18" s="478"/>
      <c r="AG18" s="478"/>
      <c r="AH18" s="478"/>
      <c r="AI18" s="478"/>
      <c r="AJ18" s="478"/>
    </row>
    <row r="19" spans="1:36" ht="12.75" customHeight="1">
      <c r="A19" s="1383" t="s">
        <v>121</v>
      </c>
      <c r="B19" s="477" t="s">
        <v>87</v>
      </c>
      <c r="C19" s="256">
        <f t="shared" si="4"/>
        <v>7213</v>
      </c>
      <c r="D19" s="256">
        <f t="shared" si="5"/>
        <v>7212</v>
      </c>
      <c r="E19" s="256">
        <f>SUM(E20:E21)</f>
        <v>579</v>
      </c>
      <c r="F19" s="256">
        <f aca="true" t="shared" si="10" ref="F19:M19">SUM(F20:F21)</f>
        <v>220</v>
      </c>
      <c r="G19" s="256">
        <f t="shared" si="10"/>
        <v>3316</v>
      </c>
      <c r="H19" s="256">
        <f t="shared" si="10"/>
        <v>341</v>
      </c>
      <c r="I19" s="256">
        <f t="shared" si="10"/>
        <v>329</v>
      </c>
      <c r="J19" s="256">
        <f t="shared" si="10"/>
        <v>151</v>
      </c>
      <c r="K19" s="256">
        <f t="shared" si="10"/>
        <v>127</v>
      </c>
      <c r="L19" s="256">
        <f t="shared" si="10"/>
        <v>13</v>
      </c>
      <c r="M19" s="256">
        <f t="shared" si="10"/>
        <v>26</v>
      </c>
      <c r="N19" s="1383" t="s">
        <v>121</v>
      </c>
      <c r="O19" s="477" t="s">
        <v>87</v>
      </c>
      <c r="P19" s="256">
        <f>SUM(P20:P21)</f>
        <v>210</v>
      </c>
      <c r="Q19" s="256">
        <f aca="true" t="shared" si="11" ref="Q19:AA19">SUM(Q20:Q21)</f>
        <v>67</v>
      </c>
      <c r="R19" s="256">
        <f t="shared" si="11"/>
        <v>1170</v>
      </c>
      <c r="S19" s="256">
        <f t="shared" si="11"/>
        <v>343</v>
      </c>
      <c r="T19" s="256">
        <f t="shared" si="11"/>
        <v>238</v>
      </c>
      <c r="U19" s="256">
        <f t="shared" si="11"/>
        <v>58</v>
      </c>
      <c r="V19" s="256">
        <f t="shared" si="11"/>
        <v>0</v>
      </c>
      <c r="W19" s="256">
        <f t="shared" si="11"/>
        <v>0</v>
      </c>
      <c r="X19" s="256">
        <f t="shared" si="11"/>
        <v>17</v>
      </c>
      <c r="Y19" s="256">
        <f t="shared" si="11"/>
        <v>7</v>
      </c>
      <c r="Z19" s="256">
        <f t="shared" si="11"/>
        <v>0</v>
      </c>
      <c r="AA19" s="256">
        <f t="shared" si="11"/>
        <v>1</v>
      </c>
      <c r="AB19" s="478"/>
      <c r="AC19" s="478"/>
      <c r="AD19" s="478"/>
      <c r="AE19" s="478"/>
      <c r="AF19" s="478"/>
      <c r="AG19" s="478"/>
      <c r="AH19" s="478"/>
      <c r="AI19" s="478"/>
      <c r="AJ19" s="478"/>
    </row>
    <row r="20" spans="1:36" ht="12.75" customHeight="1">
      <c r="A20" s="1412"/>
      <c r="B20" s="477" t="s">
        <v>118</v>
      </c>
      <c r="C20" s="256">
        <f t="shared" si="4"/>
        <v>3721</v>
      </c>
      <c r="D20" s="256">
        <f t="shared" si="5"/>
        <v>3721</v>
      </c>
      <c r="E20" s="256">
        <v>384</v>
      </c>
      <c r="F20" s="256">
        <v>126</v>
      </c>
      <c r="G20" s="256">
        <v>1489</v>
      </c>
      <c r="H20" s="256">
        <v>217</v>
      </c>
      <c r="I20" s="256">
        <v>166</v>
      </c>
      <c r="J20" s="256">
        <v>95</v>
      </c>
      <c r="K20" s="256">
        <v>29</v>
      </c>
      <c r="L20" s="256">
        <v>6</v>
      </c>
      <c r="M20" s="256">
        <v>15</v>
      </c>
      <c r="N20" s="1412"/>
      <c r="O20" s="477" t="s">
        <v>118</v>
      </c>
      <c r="P20" s="256">
        <v>113</v>
      </c>
      <c r="Q20" s="256">
        <v>31</v>
      </c>
      <c r="R20" s="256">
        <v>669</v>
      </c>
      <c r="S20" s="256">
        <v>226</v>
      </c>
      <c r="T20" s="256">
        <v>124</v>
      </c>
      <c r="U20" s="256">
        <v>26</v>
      </c>
      <c r="V20" s="256">
        <v>0</v>
      </c>
      <c r="W20" s="256">
        <v>0</v>
      </c>
      <c r="X20" s="256">
        <v>3</v>
      </c>
      <c r="Y20" s="256">
        <v>2</v>
      </c>
      <c r="Z20" s="256">
        <v>0</v>
      </c>
      <c r="AA20" s="256">
        <v>0</v>
      </c>
      <c r="AB20" s="478"/>
      <c r="AC20" s="478"/>
      <c r="AD20" s="478"/>
      <c r="AE20" s="478"/>
      <c r="AF20" s="478"/>
      <c r="AG20" s="478"/>
      <c r="AH20" s="478"/>
      <c r="AI20" s="478"/>
      <c r="AJ20" s="478"/>
    </row>
    <row r="21" spans="1:36" ht="12.75" customHeight="1">
      <c r="A21" s="1412"/>
      <c r="B21" s="477" t="s">
        <v>119</v>
      </c>
      <c r="C21" s="256">
        <f t="shared" si="4"/>
        <v>3492</v>
      </c>
      <c r="D21" s="256">
        <f t="shared" si="5"/>
        <v>3491</v>
      </c>
      <c r="E21" s="256">
        <v>195</v>
      </c>
      <c r="F21" s="256">
        <v>94</v>
      </c>
      <c r="G21" s="256">
        <v>1827</v>
      </c>
      <c r="H21" s="256">
        <v>124</v>
      </c>
      <c r="I21" s="256">
        <v>163</v>
      </c>
      <c r="J21" s="256">
        <v>56</v>
      </c>
      <c r="K21" s="256">
        <v>98</v>
      </c>
      <c r="L21" s="256">
        <v>7</v>
      </c>
      <c r="M21" s="256">
        <v>11</v>
      </c>
      <c r="N21" s="1412"/>
      <c r="O21" s="477" t="s">
        <v>119</v>
      </c>
      <c r="P21" s="256">
        <v>97</v>
      </c>
      <c r="Q21" s="256">
        <v>36</v>
      </c>
      <c r="R21" s="256">
        <v>501</v>
      </c>
      <c r="S21" s="256">
        <v>117</v>
      </c>
      <c r="T21" s="256">
        <v>114</v>
      </c>
      <c r="U21" s="256">
        <v>32</v>
      </c>
      <c r="V21" s="256">
        <v>0</v>
      </c>
      <c r="W21" s="256">
        <v>0</v>
      </c>
      <c r="X21" s="256">
        <v>14</v>
      </c>
      <c r="Y21" s="256">
        <v>5</v>
      </c>
      <c r="Z21" s="256">
        <v>0</v>
      </c>
      <c r="AA21" s="256">
        <v>1</v>
      </c>
      <c r="AB21" s="478"/>
      <c r="AC21" s="478"/>
      <c r="AD21" s="478"/>
      <c r="AE21" s="478"/>
      <c r="AF21" s="478"/>
      <c r="AG21" s="478"/>
      <c r="AH21" s="478"/>
      <c r="AI21" s="478"/>
      <c r="AJ21" s="478"/>
    </row>
    <row r="22" spans="1:36" ht="12.75" customHeight="1">
      <c r="A22" s="1383" t="s">
        <v>122</v>
      </c>
      <c r="B22" s="477" t="s">
        <v>87</v>
      </c>
      <c r="C22" s="256">
        <f t="shared" si="4"/>
        <v>8228</v>
      </c>
      <c r="D22" s="256">
        <f t="shared" si="5"/>
        <v>8221</v>
      </c>
      <c r="E22" s="256">
        <f>SUM(E23:E24)</f>
        <v>541</v>
      </c>
      <c r="F22" s="256">
        <f aca="true" t="shared" si="12" ref="F22:M22">SUM(F23:F24)</f>
        <v>126</v>
      </c>
      <c r="G22" s="256">
        <f t="shared" si="12"/>
        <v>2267</v>
      </c>
      <c r="H22" s="256">
        <f t="shared" si="12"/>
        <v>206</v>
      </c>
      <c r="I22" s="256">
        <f t="shared" si="12"/>
        <v>1052</v>
      </c>
      <c r="J22" s="256">
        <f t="shared" si="12"/>
        <v>246</v>
      </c>
      <c r="K22" s="256">
        <f t="shared" si="12"/>
        <v>215</v>
      </c>
      <c r="L22" s="256">
        <f t="shared" si="12"/>
        <v>55</v>
      </c>
      <c r="M22" s="256">
        <f t="shared" si="12"/>
        <v>5</v>
      </c>
      <c r="N22" s="1383" t="s">
        <v>122</v>
      </c>
      <c r="O22" s="477" t="s">
        <v>87</v>
      </c>
      <c r="P22" s="256">
        <f>SUM(P23:P24)</f>
        <v>260</v>
      </c>
      <c r="Q22" s="256">
        <f aca="true" t="shared" si="13" ref="Q22:AA22">SUM(Q23:Q24)</f>
        <v>85</v>
      </c>
      <c r="R22" s="256">
        <f t="shared" si="13"/>
        <v>2161</v>
      </c>
      <c r="S22" s="256">
        <f t="shared" si="13"/>
        <v>291</v>
      </c>
      <c r="T22" s="256">
        <f t="shared" si="13"/>
        <v>590</v>
      </c>
      <c r="U22" s="256">
        <f t="shared" si="13"/>
        <v>45</v>
      </c>
      <c r="V22" s="256">
        <f t="shared" si="13"/>
        <v>0</v>
      </c>
      <c r="W22" s="256">
        <f t="shared" si="13"/>
        <v>0</v>
      </c>
      <c r="X22" s="256">
        <f t="shared" si="13"/>
        <v>47</v>
      </c>
      <c r="Y22" s="256">
        <f t="shared" si="13"/>
        <v>27</v>
      </c>
      <c r="Z22" s="256">
        <f t="shared" si="13"/>
        <v>2</v>
      </c>
      <c r="AA22" s="256">
        <f t="shared" si="13"/>
        <v>7</v>
      </c>
      <c r="AB22" s="478"/>
      <c r="AC22" s="478"/>
      <c r="AD22" s="478"/>
      <c r="AE22" s="478"/>
      <c r="AF22" s="478"/>
      <c r="AG22" s="478"/>
      <c r="AH22" s="478"/>
      <c r="AI22" s="478"/>
      <c r="AJ22" s="478"/>
    </row>
    <row r="23" spans="1:36" ht="12.75" customHeight="1">
      <c r="A23" s="1412"/>
      <c r="B23" s="477" t="s">
        <v>118</v>
      </c>
      <c r="C23" s="256">
        <f t="shared" si="4"/>
        <v>4078</v>
      </c>
      <c r="D23" s="256">
        <f t="shared" si="5"/>
        <v>4076</v>
      </c>
      <c r="E23" s="256">
        <v>341</v>
      </c>
      <c r="F23" s="256">
        <v>57</v>
      </c>
      <c r="G23" s="256">
        <v>1007</v>
      </c>
      <c r="H23" s="256">
        <v>97</v>
      </c>
      <c r="I23" s="256">
        <v>445</v>
      </c>
      <c r="J23" s="256">
        <v>131</v>
      </c>
      <c r="K23" s="256">
        <v>96</v>
      </c>
      <c r="L23" s="256">
        <v>25</v>
      </c>
      <c r="M23" s="256">
        <v>4</v>
      </c>
      <c r="N23" s="1412"/>
      <c r="O23" s="477" t="s">
        <v>118</v>
      </c>
      <c r="P23" s="256">
        <v>130</v>
      </c>
      <c r="Q23" s="256">
        <v>44</v>
      </c>
      <c r="R23" s="256">
        <v>1157</v>
      </c>
      <c r="S23" s="256">
        <v>195</v>
      </c>
      <c r="T23" s="256">
        <v>324</v>
      </c>
      <c r="U23" s="256">
        <v>17</v>
      </c>
      <c r="V23" s="256">
        <v>0</v>
      </c>
      <c r="W23" s="256">
        <v>0</v>
      </c>
      <c r="X23" s="256">
        <v>3</v>
      </c>
      <c r="Y23" s="256">
        <v>2</v>
      </c>
      <c r="Z23" s="256">
        <v>1</v>
      </c>
      <c r="AA23" s="256">
        <v>2</v>
      </c>
      <c r="AB23" s="478"/>
      <c r="AC23" s="478"/>
      <c r="AD23" s="478"/>
      <c r="AE23" s="478"/>
      <c r="AF23" s="478"/>
      <c r="AG23" s="478"/>
      <c r="AH23" s="478"/>
      <c r="AI23" s="478"/>
      <c r="AJ23" s="478"/>
    </row>
    <row r="24" spans="1:36" ht="12.75" customHeight="1">
      <c r="A24" s="1412"/>
      <c r="B24" s="477" t="s">
        <v>119</v>
      </c>
      <c r="C24" s="256">
        <f t="shared" si="4"/>
        <v>4150</v>
      </c>
      <c r="D24" s="256">
        <f t="shared" si="5"/>
        <v>4145</v>
      </c>
      <c r="E24" s="256">
        <v>200</v>
      </c>
      <c r="F24" s="256">
        <v>69</v>
      </c>
      <c r="G24" s="256">
        <v>1260</v>
      </c>
      <c r="H24" s="256">
        <v>109</v>
      </c>
      <c r="I24" s="256">
        <v>607</v>
      </c>
      <c r="J24" s="256">
        <v>115</v>
      </c>
      <c r="K24" s="256">
        <v>119</v>
      </c>
      <c r="L24" s="256">
        <v>30</v>
      </c>
      <c r="M24" s="256">
        <v>1</v>
      </c>
      <c r="N24" s="1412"/>
      <c r="O24" s="477" t="s">
        <v>119</v>
      </c>
      <c r="P24" s="256">
        <v>130</v>
      </c>
      <c r="Q24" s="256">
        <v>41</v>
      </c>
      <c r="R24" s="256">
        <v>1004</v>
      </c>
      <c r="S24" s="256">
        <v>96</v>
      </c>
      <c r="T24" s="256">
        <v>266</v>
      </c>
      <c r="U24" s="256">
        <v>28</v>
      </c>
      <c r="V24" s="256">
        <v>0</v>
      </c>
      <c r="W24" s="256">
        <v>0</v>
      </c>
      <c r="X24" s="256">
        <v>44</v>
      </c>
      <c r="Y24" s="256">
        <v>25</v>
      </c>
      <c r="Z24" s="256">
        <v>1</v>
      </c>
      <c r="AA24" s="256">
        <v>5</v>
      </c>
      <c r="AB24" s="478"/>
      <c r="AC24" s="478"/>
      <c r="AD24" s="478"/>
      <c r="AE24" s="478"/>
      <c r="AF24" s="478"/>
      <c r="AG24" s="478"/>
      <c r="AH24" s="478"/>
      <c r="AI24" s="478"/>
      <c r="AJ24" s="478"/>
    </row>
    <row r="25" spans="1:27" ht="12.75" customHeight="1">
      <c r="A25" s="1383" t="s">
        <v>123</v>
      </c>
      <c r="B25" s="477" t="s">
        <v>87</v>
      </c>
      <c r="C25" s="256">
        <f t="shared" si="4"/>
        <v>7533</v>
      </c>
      <c r="D25" s="256">
        <f t="shared" si="5"/>
        <v>7528</v>
      </c>
      <c r="E25" s="256">
        <f>SUM(E26:E27)</f>
        <v>391</v>
      </c>
      <c r="F25" s="256">
        <f aca="true" t="shared" si="14" ref="F25:M25">SUM(F26:F27)</f>
        <v>95</v>
      </c>
      <c r="G25" s="256">
        <f t="shared" si="14"/>
        <v>1193</v>
      </c>
      <c r="H25" s="256">
        <f t="shared" si="14"/>
        <v>74</v>
      </c>
      <c r="I25" s="256">
        <f t="shared" si="14"/>
        <v>1238</v>
      </c>
      <c r="J25" s="256">
        <f t="shared" si="14"/>
        <v>115</v>
      </c>
      <c r="K25" s="256">
        <f t="shared" si="14"/>
        <v>436</v>
      </c>
      <c r="L25" s="256">
        <f t="shared" si="14"/>
        <v>39</v>
      </c>
      <c r="M25" s="256">
        <f t="shared" si="14"/>
        <v>4</v>
      </c>
      <c r="N25" s="1383" t="s">
        <v>123</v>
      </c>
      <c r="O25" s="477" t="s">
        <v>87</v>
      </c>
      <c r="P25" s="256">
        <f>SUM(P26:P27)</f>
        <v>452</v>
      </c>
      <c r="Q25" s="256">
        <f aca="true" t="shared" si="15" ref="Q25:AA25">SUM(Q26:Q27)</f>
        <v>87</v>
      </c>
      <c r="R25" s="256">
        <f t="shared" si="15"/>
        <v>2315</v>
      </c>
      <c r="S25" s="256">
        <f t="shared" si="15"/>
        <v>214</v>
      </c>
      <c r="T25" s="256">
        <f t="shared" si="15"/>
        <v>754</v>
      </c>
      <c r="U25" s="256">
        <f t="shared" si="15"/>
        <v>56</v>
      </c>
      <c r="V25" s="256">
        <f t="shared" si="15"/>
        <v>0</v>
      </c>
      <c r="W25" s="256">
        <f t="shared" si="15"/>
        <v>0</v>
      </c>
      <c r="X25" s="256">
        <f t="shared" si="15"/>
        <v>42</v>
      </c>
      <c r="Y25" s="256">
        <f t="shared" si="15"/>
        <v>22</v>
      </c>
      <c r="Z25" s="256">
        <f t="shared" si="15"/>
        <v>1</v>
      </c>
      <c r="AA25" s="256">
        <f t="shared" si="15"/>
        <v>5</v>
      </c>
    </row>
    <row r="26" spans="1:28" ht="12.75" customHeight="1">
      <c r="A26" s="1412"/>
      <c r="B26" s="477" t="s">
        <v>118</v>
      </c>
      <c r="C26" s="256">
        <f t="shared" si="4"/>
        <v>3757</v>
      </c>
      <c r="D26" s="256">
        <f t="shared" si="5"/>
        <v>3753</v>
      </c>
      <c r="E26" s="256">
        <v>255</v>
      </c>
      <c r="F26" s="256">
        <v>61</v>
      </c>
      <c r="G26" s="256">
        <v>554</v>
      </c>
      <c r="H26" s="256">
        <v>42</v>
      </c>
      <c r="I26" s="256">
        <v>514</v>
      </c>
      <c r="J26" s="256">
        <v>60</v>
      </c>
      <c r="K26" s="256">
        <v>214</v>
      </c>
      <c r="L26" s="256">
        <v>31</v>
      </c>
      <c r="M26" s="256">
        <v>3</v>
      </c>
      <c r="N26" s="1412"/>
      <c r="O26" s="477" t="s">
        <v>118</v>
      </c>
      <c r="P26" s="256">
        <v>193</v>
      </c>
      <c r="Q26" s="256">
        <v>46</v>
      </c>
      <c r="R26" s="256">
        <v>1175</v>
      </c>
      <c r="S26" s="256">
        <v>132</v>
      </c>
      <c r="T26" s="256">
        <v>435</v>
      </c>
      <c r="U26" s="256">
        <v>31</v>
      </c>
      <c r="V26" s="256">
        <v>0</v>
      </c>
      <c r="W26" s="256">
        <v>0</v>
      </c>
      <c r="X26" s="256">
        <v>3</v>
      </c>
      <c r="Y26" s="256">
        <v>4</v>
      </c>
      <c r="Z26" s="256">
        <v>0</v>
      </c>
      <c r="AA26" s="256">
        <v>4</v>
      </c>
      <c r="AB26" s="479"/>
    </row>
    <row r="27" spans="1:28" ht="12.75" customHeight="1">
      <c r="A27" s="1412"/>
      <c r="B27" s="477" t="s">
        <v>119</v>
      </c>
      <c r="C27" s="256">
        <f t="shared" si="4"/>
        <v>3776</v>
      </c>
      <c r="D27" s="256">
        <f t="shared" si="5"/>
        <v>3775</v>
      </c>
      <c r="E27" s="256">
        <v>136</v>
      </c>
      <c r="F27" s="256">
        <v>34</v>
      </c>
      <c r="G27" s="256">
        <v>639</v>
      </c>
      <c r="H27" s="256">
        <v>32</v>
      </c>
      <c r="I27" s="256">
        <v>724</v>
      </c>
      <c r="J27" s="256">
        <v>55</v>
      </c>
      <c r="K27" s="256">
        <v>222</v>
      </c>
      <c r="L27" s="256">
        <v>8</v>
      </c>
      <c r="M27" s="256">
        <v>1</v>
      </c>
      <c r="N27" s="1412"/>
      <c r="O27" s="477" t="s">
        <v>119</v>
      </c>
      <c r="P27" s="256">
        <v>259</v>
      </c>
      <c r="Q27" s="256">
        <v>41</v>
      </c>
      <c r="R27" s="256">
        <v>1140</v>
      </c>
      <c r="S27" s="256">
        <v>82</v>
      </c>
      <c r="T27" s="256">
        <v>319</v>
      </c>
      <c r="U27" s="256">
        <v>25</v>
      </c>
      <c r="V27" s="256">
        <v>0</v>
      </c>
      <c r="W27" s="256">
        <v>0</v>
      </c>
      <c r="X27" s="256">
        <v>39</v>
      </c>
      <c r="Y27" s="256">
        <v>18</v>
      </c>
      <c r="Z27" s="256">
        <v>1</v>
      </c>
      <c r="AA27" s="256">
        <v>1</v>
      </c>
      <c r="AB27" s="479"/>
    </row>
    <row r="28" spans="1:27" ht="12.75" customHeight="1">
      <c r="A28" s="1383" t="s">
        <v>124</v>
      </c>
      <c r="B28" s="477" t="s">
        <v>87</v>
      </c>
      <c r="C28" s="256">
        <f t="shared" si="4"/>
        <v>7169</v>
      </c>
      <c r="D28" s="256">
        <f t="shared" si="5"/>
        <v>7159</v>
      </c>
      <c r="E28" s="256">
        <f>SUM(E29:E30)</f>
        <v>243</v>
      </c>
      <c r="F28" s="256">
        <f aca="true" t="shared" si="16" ref="F28:M28">SUM(F29:F30)</f>
        <v>80</v>
      </c>
      <c r="G28" s="256">
        <f t="shared" si="16"/>
        <v>687</v>
      </c>
      <c r="H28" s="256">
        <f t="shared" si="16"/>
        <v>47</v>
      </c>
      <c r="I28" s="256">
        <f t="shared" si="16"/>
        <v>901</v>
      </c>
      <c r="J28" s="256">
        <f t="shared" si="16"/>
        <v>79</v>
      </c>
      <c r="K28" s="256">
        <f t="shared" si="16"/>
        <v>507</v>
      </c>
      <c r="L28" s="256">
        <f t="shared" si="16"/>
        <v>30</v>
      </c>
      <c r="M28" s="256">
        <f t="shared" si="16"/>
        <v>0</v>
      </c>
      <c r="N28" s="1383" t="s">
        <v>124</v>
      </c>
      <c r="O28" s="477" t="s">
        <v>87</v>
      </c>
      <c r="P28" s="256">
        <f>SUM(P29:P30)</f>
        <v>572</v>
      </c>
      <c r="Q28" s="256">
        <f aca="true" t="shared" si="17" ref="Q28:AA28">SUM(Q29:Q30)</f>
        <v>61</v>
      </c>
      <c r="R28" s="256">
        <f t="shared" si="17"/>
        <v>2638</v>
      </c>
      <c r="S28" s="256">
        <f t="shared" si="17"/>
        <v>165</v>
      </c>
      <c r="T28" s="256">
        <f t="shared" si="17"/>
        <v>1061</v>
      </c>
      <c r="U28" s="256">
        <f t="shared" si="17"/>
        <v>36</v>
      </c>
      <c r="V28" s="256">
        <f t="shared" si="17"/>
        <v>0</v>
      </c>
      <c r="W28" s="256">
        <f t="shared" si="17"/>
        <v>0</v>
      </c>
      <c r="X28" s="256">
        <f t="shared" si="17"/>
        <v>40</v>
      </c>
      <c r="Y28" s="256">
        <f t="shared" si="17"/>
        <v>10</v>
      </c>
      <c r="Z28" s="256">
        <f t="shared" si="17"/>
        <v>2</v>
      </c>
      <c r="AA28" s="256">
        <f t="shared" si="17"/>
        <v>10</v>
      </c>
    </row>
    <row r="29" spans="1:28" ht="12.75" customHeight="1">
      <c r="A29" s="1412"/>
      <c r="B29" s="477" t="s">
        <v>118</v>
      </c>
      <c r="C29" s="256">
        <f t="shared" si="4"/>
        <v>3512</v>
      </c>
      <c r="D29" s="256">
        <f t="shared" si="5"/>
        <v>3510</v>
      </c>
      <c r="E29" s="256">
        <v>151</v>
      </c>
      <c r="F29" s="256">
        <v>37</v>
      </c>
      <c r="G29" s="256">
        <v>324</v>
      </c>
      <c r="H29" s="256">
        <v>20</v>
      </c>
      <c r="I29" s="256">
        <v>419</v>
      </c>
      <c r="J29" s="256">
        <v>42</v>
      </c>
      <c r="K29" s="256">
        <v>282</v>
      </c>
      <c r="L29" s="256">
        <v>21</v>
      </c>
      <c r="M29" s="256">
        <v>0</v>
      </c>
      <c r="N29" s="1412"/>
      <c r="O29" s="477" t="s">
        <v>118</v>
      </c>
      <c r="P29" s="256">
        <v>252</v>
      </c>
      <c r="Q29" s="256">
        <v>35</v>
      </c>
      <c r="R29" s="256">
        <v>1312</v>
      </c>
      <c r="S29" s="256">
        <v>89</v>
      </c>
      <c r="T29" s="256">
        <v>502</v>
      </c>
      <c r="U29" s="256">
        <v>16</v>
      </c>
      <c r="V29" s="256">
        <v>0</v>
      </c>
      <c r="W29" s="256">
        <v>0</v>
      </c>
      <c r="X29" s="256">
        <v>7</v>
      </c>
      <c r="Y29" s="256">
        <v>0</v>
      </c>
      <c r="Z29" s="256">
        <v>1</v>
      </c>
      <c r="AA29" s="256">
        <v>2</v>
      </c>
      <c r="AB29" s="479"/>
    </row>
    <row r="30" spans="1:28" ht="12.75" customHeight="1">
      <c r="A30" s="1412"/>
      <c r="B30" s="477" t="s">
        <v>119</v>
      </c>
      <c r="C30" s="256">
        <f t="shared" si="4"/>
        <v>3657</v>
      </c>
      <c r="D30" s="256">
        <f t="shared" si="5"/>
        <v>3649</v>
      </c>
      <c r="E30" s="256">
        <v>92</v>
      </c>
      <c r="F30" s="256">
        <v>43</v>
      </c>
      <c r="G30" s="256">
        <v>363</v>
      </c>
      <c r="H30" s="256">
        <v>27</v>
      </c>
      <c r="I30" s="256">
        <v>482</v>
      </c>
      <c r="J30" s="256">
        <v>37</v>
      </c>
      <c r="K30" s="256">
        <v>225</v>
      </c>
      <c r="L30" s="256">
        <v>9</v>
      </c>
      <c r="M30" s="256">
        <v>0</v>
      </c>
      <c r="N30" s="1412"/>
      <c r="O30" s="477" t="s">
        <v>119</v>
      </c>
      <c r="P30" s="256">
        <v>320</v>
      </c>
      <c r="Q30" s="256">
        <v>26</v>
      </c>
      <c r="R30" s="256">
        <v>1326</v>
      </c>
      <c r="S30" s="256">
        <v>76</v>
      </c>
      <c r="T30" s="256">
        <v>559</v>
      </c>
      <c r="U30" s="256">
        <v>20</v>
      </c>
      <c r="V30" s="256">
        <v>0</v>
      </c>
      <c r="W30" s="256">
        <v>0</v>
      </c>
      <c r="X30" s="256">
        <v>33</v>
      </c>
      <c r="Y30" s="256">
        <v>10</v>
      </c>
      <c r="Z30" s="256">
        <v>1</v>
      </c>
      <c r="AA30" s="256">
        <v>8</v>
      </c>
      <c r="AB30" s="479"/>
    </row>
    <row r="31" spans="1:28" ht="12.75" customHeight="1">
      <c r="A31" s="1383" t="s">
        <v>125</v>
      </c>
      <c r="B31" s="477" t="s">
        <v>87</v>
      </c>
      <c r="C31" s="256">
        <f t="shared" si="4"/>
        <v>7563</v>
      </c>
      <c r="D31" s="256">
        <f t="shared" si="5"/>
        <v>7556</v>
      </c>
      <c r="E31" s="256">
        <f>SUM(E32:E33)</f>
        <v>190</v>
      </c>
      <c r="F31" s="256">
        <f aca="true" t="shared" si="18" ref="F31:M31">SUM(F32:F33)</f>
        <v>58</v>
      </c>
      <c r="G31" s="256">
        <f t="shared" si="18"/>
        <v>530</v>
      </c>
      <c r="H31" s="256">
        <f t="shared" si="18"/>
        <v>37</v>
      </c>
      <c r="I31" s="256">
        <f t="shared" si="18"/>
        <v>564</v>
      </c>
      <c r="J31" s="256">
        <f t="shared" si="18"/>
        <v>44</v>
      </c>
      <c r="K31" s="256">
        <f t="shared" si="18"/>
        <v>484</v>
      </c>
      <c r="L31" s="256">
        <f t="shared" si="18"/>
        <v>24</v>
      </c>
      <c r="M31" s="256">
        <f t="shared" si="18"/>
        <v>2</v>
      </c>
      <c r="N31" s="1383" t="s">
        <v>125</v>
      </c>
      <c r="O31" s="477" t="s">
        <v>87</v>
      </c>
      <c r="P31" s="256">
        <f>SUM(P32:P33)</f>
        <v>586</v>
      </c>
      <c r="Q31" s="256">
        <f aca="true" t="shared" si="19" ref="Q31:AA31">SUM(Q32:Q33)</f>
        <v>83</v>
      </c>
      <c r="R31" s="256">
        <f t="shared" si="19"/>
        <v>2689</v>
      </c>
      <c r="S31" s="256">
        <f t="shared" si="19"/>
        <v>188</v>
      </c>
      <c r="T31" s="256">
        <f t="shared" si="19"/>
        <v>1952</v>
      </c>
      <c r="U31" s="256">
        <f t="shared" si="19"/>
        <v>37</v>
      </c>
      <c r="V31" s="256">
        <f t="shared" si="19"/>
        <v>0</v>
      </c>
      <c r="W31" s="256">
        <f t="shared" si="19"/>
        <v>0</v>
      </c>
      <c r="X31" s="256">
        <f t="shared" si="19"/>
        <v>75</v>
      </c>
      <c r="Y31" s="256">
        <f t="shared" si="19"/>
        <v>13</v>
      </c>
      <c r="Z31" s="256">
        <f t="shared" si="19"/>
        <v>0</v>
      </c>
      <c r="AA31" s="256">
        <f t="shared" si="19"/>
        <v>7</v>
      </c>
      <c r="AB31" s="479"/>
    </row>
    <row r="32" spans="1:27" ht="12.75" customHeight="1">
      <c r="A32" s="1412"/>
      <c r="B32" s="477" t="s">
        <v>118</v>
      </c>
      <c r="C32" s="256">
        <f t="shared" si="4"/>
        <v>3571</v>
      </c>
      <c r="D32" s="256">
        <f t="shared" si="5"/>
        <v>3567</v>
      </c>
      <c r="E32" s="256">
        <v>133</v>
      </c>
      <c r="F32" s="256">
        <v>34</v>
      </c>
      <c r="G32" s="256">
        <v>240</v>
      </c>
      <c r="H32" s="256">
        <v>11</v>
      </c>
      <c r="I32" s="256">
        <v>323</v>
      </c>
      <c r="J32" s="256">
        <v>18</v>
      </c>
      <c r="K32" s="256">
        <v>272</v>
      </c>
      <c r="L32" s="256">
        <v>11</v>
      </c>
      <c r="M32" s="256">
        <v>1</v>
      </c>
      <c r="N32" s="1412"/>
      <c r="O32" s="477" t="s">
        <v>118</v>
      </c>
      <c r="P32" s="256">
        <v>286</v>
      </c>
      <c r="Q32" s="256">
        <v>41</v>
      </c>
      <c r="R32" s="256">
        <v>1239</v>
      </c>
      <c r="S32" s="256">
        <v>109</v>
      </c>
      <c r="T32" s="256">
        <v>809</v>
      </c>
      <c r="U32" s="256">
        <v>18</v>
      </c>
      <c r="V32" s="256">
        <v>0</v>
      </c>
      <c r="W32" s="256">
        <v>0</v>
      </c>
      <c r="X32" s="256">
        <v>22</v>
      </c>
      <c r="Y32" s="256">
        <v>0</v>
      </c>
      <c r="Z32" s="256">
        <v>0</v>
      </c>
      <c r="AA32" s="256">
        <v>4</v>
      </c>
    </row>
    <row r="33" spans="1:27" ht="12.75" customHeight="1">
      <c r="A33" s="1412"/>
      <c r="B33" s="477" t="s">
        <v>119</v>
      </c>
      <c r="C33" s="256">
        <f t="shared" si="4"/>
        <v>3992</v>
      </c>
      <c r="D33" s="256">
        <f t="shared" si="5"/>
        <v>3989</v>
      </c>
      <c r="E33" s="256">
        <v>57</v>
      </c>
      <c r="F33" s="256">
        <v>24</v>
      </c>
      <c r="G33" s="256">
        <v>290</v>
      </c>
      <c r="H33" s="256">
        <v>26</v>
      </c>
      <c r="I33" s="256">
        <v>241</v>
      </c>
      <c r="J33" s="256">
        <v>26</v>
      </c>
      <c r="K33" s="256">
        <v>212</v>
      </c>
      <c r="L33" s="256">
        <v>13</v>
      </c>
      <c r="M33" s="256">
        <v>1</v>
      </c>
      <c r="N33" s="1412"/>
      <c r="O33" s="477" t="s">
        <v>119</v>
      </c>
      <c r="P33" s="256">
        <v>300</v>
      </c>
      <c r="Q33" s="256">
        <v>42</v>
      </c>
      <c r="R33" s="256">
        <v>1450</v>
      </c>
      <c r="S33" s="256">
        <v>79</v>
      </c>
      <c r="T33" s="256">
        <v>1143</v>
      </c>
      <c r="U33" s="256">
        <v>19</v>
      </c>
      <c r="V33" s="256">
        <v>0</v>
      </c>
      <c r="W33" s="256">
        <v>0</v>
      </c>
      <c r="X33" s="256">
        <v>53</v>
      </c>
      <c r="Y33" s="256">
        <v>13</v>
      </c>
      <c r="Z33" s="256">
        <v>0</v>
      </c>
      <c r="AA33" s="256">
        <v>3</v>
      </c>
    </row>
    <row r="34" spans="1:28" ht="12.75" customHeight="1">
      <c r="A34" s="1383" t="s">
        <v>126</v>
      </c>
      <c r="B34" s="477" t="s">
        <v>88</v>
      </c>
      <c r="C34" s="256">
        <f t="shared" si="4"/>
        <v>7137</v>
      </c>
      <c r="D34" s="256">
        <f t="shared" si="5"/>
        <v>7124</v>
      </c>
      <c r="E34" s="256">
        <f>SUM(E35:E36)</f>
        <v>127</v>
      </c>
      <c r="F34" s="256">
        <f aca="true" t="shared" si="20" ref="F34:M34">SUM(F35:F36)</f>
        <v>31</v>
      </c>
      <c r="G34" s="256">
        <f t="shared" si="20"/>
        <v>415</v>
      </c>
      <c r="H34" s="256">
        <f t="shared" si="20"/>
        <v>33</v>
      </c>
      <c r="I34" s="256">
        <f t="shared" si="20"/>
        <v>316</v>
      </c>
      <c r="J34" s="256">
        <f t="shared" si="20"/>
        <v>29</v>
      </c>
      <c r="K34" s="256">
        <f t="shared" si="20"/>
        <v>328</v>
      </c>
      <c r="L34" s="256">
        <f t="shared" si="20"/>
        <v>17</v>
      </c>
      <c r="M34" s="256">
        <f t="shared" si="20"/>
        <v>0</v>
      </c>
      <c r="N34" s="1383" t="s">
        <v>127</v>
      </c>
      <c r="O34" s="477" t="s">
        <v>88</v>
      </c>
      <c r="P34" s="256">
        <f>SUM(P35:P36)</f>
        <v>512</v>
      </c>
      <c r="Q34" s="256">
        <f aca="true" t="shared" si="21" ref="Q34:AA34">SUM(Q35:Q36)</f>
        <v>69</v>
      </c>
      <c r="R34" s="256">
        <f t="shared" si="21"/>
        <v>1857</v>
      </c>
      <c r="S34" s="256">
        <f t="shared" si="21"/>
        <v>143</v>
      </c>
      <c r="T34" s="256">
        <f t="shared" si="21"/>
        <v>2726</v>
      </c>
      <c r="U34" s="256">
        <f t="shared" si="21"/>
        <v>86</v>
      </c>
      <c r="V34" s="256">
        <f t="shared" si="21"/>
        <v>0</v>
      </c>
      <c r="W34" s="256">
        <f t="shared" si="21"/>
        <v>0</v>
      </c>
      <c r="X34" s="256">
        <f t="shared" si="21"/>
        <v>388</v>
      </c>
      <c r="Y34" s="256">
        <f t="shared" si="21"/>
        <v>45</v>
      </c>
      <c r="Z34" s="256">
        <f t="shared" si="21"/>
        <v>2</v>
      </c>
      <c r="AA34" s="256">
        <f t="shared" si="21"/>
        <v>13</v>
      </c>
      <c r="AB34" s="479"/>
    </row>
    <row r="35" spans="1:27" ht="12.75" customHeight="1">
      <c r="A35" s="1412"/>
      <c r="B35" s="477" t="s">
        <v>89</v>
      </c>
      <c r="C35" s="256">
        <f t="shared" si="4"/>
        <v>3507</v>
      </c>
      <c r="D35" s="256">
        <f t="shared" si="5"/>
        <v>3506</v>
      </c>
      <c r="E35" s="256">
        <v>101</v>
      </c>
      <c r="F35" s="256">
        <v>16</v>
      </c>
      <c r="G35" s="256">
        <v>240</v>
      </c>
      <c r="H35" s="256">
        <v>20</v>
      </c>
      <c r="I35" s="256">
        <v>223</v>
      </c>
      <c r="J35" s="256">
        <v>12</v>
      </c>
      <c r="K35" s="256">
        <v>188</v>
      </c>
      <c r="L35" s="256">
        <v>9</v>
      </c>
      <c r="M35" s="256">
        <v>0</v>
      </c>
      <c r="N35" s="1412"/>
      <c r="O35" s="477" t="s">
        <v>89</v>
      </c>
      <c r="P35" s="256">
        <v>249</v>
      </c>
      <c r="Q35" s="256">
        <v>42</v>
      </c>
      <c r="R35" s="256">
        <v>950</v>
      </c>
      <c r="S35" s="256">
        <v>76</v>
      </c>
      <c r="T35" s="256">
        <v>1215</v>
      </c>
      <c r="U35" s="256">
        <v>51</v>
      </c>
      <c r="V35" s="256">
        <v>0</v>
      </c>
      <c r="W35" s="256">
        <v>0</v>
      </c>
      <c r="X35" s="256">
        <v>107</v>
      </c>
      <c r="Y35" s="256">
        <v>7</v>
      </c>
      <c r="Z35" s="256">
        <v>0</v>
      </c>
      <c r="AA35" s="256">
        <v>1</v>
      </c>
    </row>
    <row r="36" spans="1:27" s="450" customFormat="1" ht="12.75" customHeight="1">
      <c r="A36" s="1412"/>
      <c r="B36" s="477" t="s">
        <v>90</v>
      </c>
      <c r="C36" s="256">
        <f t="shared" si="4"/>
        <v>3630</v>
      </c>
      <c r="D36" s="256">
        <f t="shared" si="5"/>
        <v>3618</v>
      </c>
      <c r="E36" s="256">
        <v>26</v>
      </c>
      <c r="F36" s="256">
        <v>15</v>
      </c>
      <c r="G36" s="256">
        <v>175</v>
      </c>
      <c r="H36" s="256">
        <v>13</v>
      </c>
      <c r="I36" s="256">
        <v>93</v>
      </c>
      <c r="J36" s="256">
        <v>17</v>
      </c>
      <c r="K36" s="256">
        <v>140</v>
      </c>
      <c r="L36" s="256">
        <v>8</v>
      </c>
      <c r="M36" s="256">
        <v>0</v>
      </c>
      <c r="N36" s="1412"/>
      <c r="O36" s="477" t="s">
        <v>90</v>
      </c>
      <c r="P36" s="256">
        <v>263</v>
      </c>
      <c r="Q36" s="256">
        <v>27</v>
      </c>
      <c r="R36" s="256">
        <v>907</v>
      </c>
      <c r="S36" s="256">
        <v>67</v>
      </c>
      <c r="T36" s="256">
        <v>1511</v>
      </c>
      <c r="U36" s="256">
        <v>35</v>
      </c>
      <c r="V36" s="256">
        <v>0</v>
      </c>
      <c r="W36" s="256">
        <v>0</v>
      </c>
      <c r="X36" s="256">
        <v>281</v>
      </c>
      <c r="Y36" s="256">
        <v>38</v>
      </c>
      <c r="Z36" s="256">
        <v>2</v>
      </c>
      <c r="AA36" s="256">
        <v>12</v>
      </c>
    </row>
    <row r="37" spans="1:27" s="450" customFormat="1" ht="12.75" customHeight="1">
      <c r="A37" s="1383" t="s">
        <v>128</v>
      </c>
      <c r="B37" s="477" t="s">
        <v>88</v>
      </c>
      <c r="C37" s="256">
        <f t="shared" si="4"/>
        <v>5775</v>
      </c>
      <c r="D37" s="256">
        <f t="shared" si="5"/>
        <v>5741</v>
      </c>
      <c r="E37" s="256">
        <f>SUM(E38:E39)</f>
        <v>58</v>
      </c>
      <c r="F37" s="256">
        <f aca="true" t="shared" si="22" ref="F37:M37">SUM(F38:F39)</f>
        <v>5</v>
      </c>
      <c r="G37" s="256">
        <f t="shared" si="22"/>
        <v>243</v>
      </c>
      <c r="H37" s="256">
        <f t="shared" si="22"/>
        <v>9</v>
      </c>
      <c r="I37" s="256">
        <f t="shared" si="22"/>
        <v>155</v>
      </c>
      <c r="J37" s="256">
        <f t="shared" si="22"/>
        <v>9</v>
      </c>
      <c r="K37" s="256">
        <f t="shared" si="22"/>
        <v>199</v>
      </c>
      <c r="L37" s="256">
        <f t="shared" si="22"/>
        <v>8</v>
      </c>
      <c r="M37" s="256">
        <f t="shared" si="22"/>
        <v>2</v>
      </c>
      <c r="N37" s="1383" t="s">
        <v>128</v>
      </c>
      <c r="O37" s="477" t="s">
        <v>88</v>
      </c>
      <c r="P37" s="256">
        <f>SUM(P38:P39)</f>
        <v>346</v>
      </c>
      <c r="Q37" s="256">
        <f aca="true" t="shared" si="23" ref="Q37:AA37">SUM(Q38:Q39)</f>
        <v>40</v>
      </c>
      <c r="R37" s="256">
        <f t="shared" si="23"/>
        <v>1065</v>
      </c>
      <c r="S37" s="256">
        <f t="shared" si="23"/>
        <v>88</v>
      </c>
      <c r="T37" s="256">
        <f t="shared" si="23"/>
        <v>2145</v>
      </c>
      <c r="U37" s="256">
        <f t="shared" si="23"/>
        <v>102</v>
      </c>
      <c r="V37" s="256">
        <f t="shared" si="23"/>
        <v>26</v>
      </c>
      <c r="W37" s="256">
        <f t="shared" si="23"/>
        <v>10</v>
      </c>
      <c r="X37" s="256">
        <f t="shared" si="23"/>
        <v>1118</v>
      </c>
      <c r="Y37" s="256">
        <f t="shared" si="23"/>
        <v>103</v>
      </c>
      <c r="Z37" s="256">
        <f t="shared" si="23"/>
        <v>10</v>
      </c>
      <c r="AA37" s="256">
        <f t="shared" si="23"/>
        <v>34</v>
      </c>
    </row>
    <row r="38" spans="1:27" s="450" customFormat="1" ht="12.75" customHeight="1">
      <c r="A38" s="1412"/>
      <c r="B38" s="477" t="s">
        <v>89</v>
      </c>
      <c r="C38" s="256">
        <f t="shared" si="4"/>
        <v>2844</v>
      </c>
      <c r="D38" s="256">
        <f t="shared" si="5"/>
        <v>2840</v>
      </c>
      <c r="E38" s="256">
        <v>43</v>
      </c>
      <c r="F38" s="256">
        <v>5</v>
      </c>
      <c r="G38" s="256">
        <v>156</v>
      </c>
      <c r="H38" s="256">
        <v>6</v>
      </c>
      <c r="I38" s="256">
        <v>113</v>
      </c>
      <c r="J38" s="256">
        <v>5</v>
      </c>
      <c r="K38" s="256">
        <v>141</v>
      </c>
      <c r="L38" s="256">
        <v>4</v>
      </c>
      <c r="M38" s="256">
        <v>1</v>
      </c>
      <c r="N38" s="1412"/>
      <c r="O38" s="477" t="s">
        <v>89</v>
      </c>
      <c r="P38" s="256">
        <v>205</v>
      </c>
      <c r="Q38" s="256">
        <v>21</v>
      </c>
      <c r="R38" s="256">
        <v>568</v>
      </c>
      <c r="S38" s="256">
        <v>55</v>
      </c>
      <c r="T38" s="256">
        <v>1000</v>
      </c>
      <c r="U38" s="256">
        <v>60</v>
      </c>
      <c r="V38" s="256">
        <v>11</v>
      </c>
      <c r="W38" s="256">
        <v>7</v>
      </c>
      <c r="X38" s="256">
        <v>407</v>
      </c>
      <c r="Y38" s="256">
        <v>29</v>
      </c>
      <c r="Z38" s="256">
        <v>3</v>
      </c>
      <c r="AA38" s="256">
        <v>4</v>
      </c>
    </row>
    <row r="39" spans="1:27" s="450" customFormat="1" ht="12.75" customHeight="1">
      <c r="A39" s="1412"/>
      <c r="B39" s="477" t="s">
        <v>90</v>
      </c>
      <c r="C39" s="256">
        <f t="shared" si="4"/>
        <v>2931</v>
      </c>
      <c r="D39" s="256">
        <f t="shared" si="5"/>
        <v>2901</v>
      </c>
      <c r="E39" s="256">
        <v>15</v>
      </c>
      <c r="F39" s="256">
        <v>0</v>
      </c>
      <c r="G39" s="256">
        <v>87</v>
      </c>
      <c r="H39" s="256">
        <v>3</v>
      </c>
      <c r="I39" s="256">
        <v>42</v>
      </c>
      <c r="J39" s="256">
        <v>4</v>
      </c>
      <c r="K39" s="256">
        <v>58</v>
      </c>
      <c r="L39" s="256">
        <v>4</v>
      </c>
      <c r="M39" s="256">
        <v>1</v>
      </c>
      <c r="N39" s="1412"/>
      <c r="O39" s="477" t="s">
        <v>90</v>
      </c>
      <c r="P39" s="256">
        <v>141</v>
      </c>
      <c r="Q39" s="256">
        <v>19</v>
      </c>
      <c r="R39" s="256">
        <v>497</v>
      </c>
      <c r="S39" s="256">
        <v>33</v>
      </c>
      <c r="T39" s="256">
        <v>1145</v>
      </c>
      <c r="U39" s="256">
        <v>42</v>
      </c>
      <c r="V39" s="256">
        <v>15</v>
      </c>
      <c r="W39" s="256">
        <v>3</v>
      </c>
      <c r="X39" s="256">
        <v>711</v>
      </c>
      <c r="Y39" s="256">
        <v>74</v>
      </c>
      <c r="Z39" s="256">
        <v>7</v>
      </c>
      <c r="AA39" s="256">
        <v>30</v>
      </c>
    </row>
    <row r="40" spans="1:27" s="450" customFormat="1" ht="12.75" customHeight="1">
      <c r="A40" s="1383" t="s">
        <v>129</v>
      </c>
      <c r="B40" s="477" t="s">
        <v>88</v>
      </c>
      <c r="C40" s="256">
        <f t="shared" si="4"/>
        <v>4115</v>
      </c>
      <c r="D40" s="256">
        <f t="shared" si="5"/>
        <v>4045</v>
      </c>
      <c r="E40" s="256">
        <f>SUM(E41:E42)</f>
        <v>23</v>
      </c>
      <c r="F40" s="256">
        <f aca="true" t="shared" si="24" ref="F40:M40">SUM(F41:F42)</f>
        <v>6</v>
      </c>
      <c r="G40" s="256">
        <f t="shared" si="24"/>
        <v>166</v>
      </c>
      <c r="H40" s="256">
        <f t="shared" si="24"/>
        <v>14</v>
      </c>
      <c r="I40" s="256">
        <f t="shared" si="24"/>
        <v>79</v>
      </c>
      <c r="J40" s="256">
        <f t="shared" si="24"/>
        <v>5</v>
      </c>
      <c r="K40" s="256">
        <f t="shared" si="24"/>
        <v>83</v>
      </c>
      <c r="L40" s="256">
        <f t="shared" si="24"/>
        <v>3</v>
      </c>
      <c r="M40" s="256">
        <f t="shared" si="24"/>
        <v>2</v>
      </c>
      <c r="N40" s="1383" t="s">
        <v>129</v>
      </c>
      <c r="O40" s="477" t="s">
        <v>88</v>
      </c>
      <c r="P40" s="256">
        <f>SUM(P41:P42)</f>
        <v>168</v>
      </c>
      <c r="Q40" s="256">
        <f aca="true" t="shared" si="25" ref="Q40:AA40">SUM(Q41:Q42)</f>
        <v>31</v>
      </c>
      <c r="R40" s="256">
        <f t="shared" si="25"/>
        <v>427</v>
      </c>
      <c r="S40" s="256">
        <f t="shared" si="25"/>
        <v>17</v>
      </c>
      <c r="T40" s="256">
        <f t="shared" si="25"/>
        <v>556</v>
      </c>
      <c r="U40" s="256">
        <f t="shared" si="25"/>
        <v>88</v>
      </c>
      <c r="V40" s="256">
        <f t="shared" si="25"/>
        <v>46</v>
      </c>
      <c r="W40" s="256">
        <f t="shared" si="25"/>
        <v>10</v>
      </c>
      <c r="X40" s="256">
        <f t="shared" si="25"/>
        <v>2183</v>
      </c>
      <c r="Y40" s="256">
        <f t="shared" si="25"/>
        <v>124</v>
      </c>
      <c r="Z40" s="256">
        <f t="shared" si="25"/>
        <v>14</v>
      </c>
      <c r="AA40" s="256">
        <f t="shared" si="25"/>
        <v>70</v>
      </c>
    </row>
    <row r="41" spans="1:27" s="450" customFormat="1" ht="12.75" customHeight="1">
      <c r="A41" s="1412"/>
      <c r="B41" s="477" t="s">
        <v>89</v>
      </c>
      <c r="C41" s="256">
        <f t="shared" si="4"/>
        <v>1995</v>
      </c>
      <c r="D41" s="256">
        <f t="shared" si="5"/>
        <v>1988</v>
      </c>
      <c r="E41" s="256">
        <v>18</v>
      </c>
      <c r="F41" s="256">
        <v>4</v>
      </c>
      <c r="G41" s="256">
        <v>122</v>
      </c>
      <c r="H41" s="256">
        <v>10</v>
      </c>
      <c r="I41" s="256">
        <v>61</v>
      </c>
      <c r="J41" s="256">
        <v>4</v>
      </c>
      <c r="K41" s="256">
        <v>53</v>
      </c>
      <c r="L41" s="256">
        <v>3</v>
      </c>
      <c r="M41" s="256">
        <v>1</v>
      </c>
      <c r="N41" s="1412"/>
      <c r="O41" s="477" t="s">
        <v>89</v>
      </c>
      <c r="P41" s="256">
        <v>111</v>
      </c>
      <c r="Q41" s="256">
        <v>26</v>
      </c>
      <c r="R41" s="256">
        <v>246</v>
      </c>
      <c r="S41" s="256">
        <v>11</v>
      </c>
      <c r="T41" s="256">
        <v>319</v>
      </c>
      <c r="U41" s="256">
        <v>58</v>
      </c>
      <c r="V41" s="256">
        <v>22</v>
      </c>
      <c r="W41" s="256">
        <v>6</v>
      </c>
      <c r="X41" s="256">
        <v>892</v>
      </c>
      <c r="Y41" s="256">
        <v>20</v>
      </c>
      <c r="Z41" s="256">
        <v>1</v>
      </c>
      <c r="AA41" s="256">
        <v>7</v>
      </c>
    </row>
    <row r="42" spans="1:27" s="450" customFormat="1" ht="12.75" customHeight="1">
      <c r="A42" s="1412"/>
      <c r="B42" s="477" t="s">
        <v>90</v>
      </c>
      <c r="C42" s="256">
        <f t="shared" si="4"/>
        <v>2120</v>
      </c>
      <c r="D42" s="256">
        <f t="shared" si="5"/>
        <v>2057</v>
      </c>
      <c r="E42" s="256">
        <v>5</v>
      </c>
      <c r="F42" s="256">
        <v>2</v>
      </c>
      <c r="G42" s="256">
        <v>44</v>
      </c>
      <c r="H42" s="256">
        <v>4</v>
      </c>
      <c r="I42" s="256">
        <v>18</v>
      </c>
      <c r="J42" s="256">
        <v>1</v>
      </c>
      <c r="K42" s="256">
        <v>30</v>
      </c>
      <c r="L42" s="256">
        <v>0</v>
      </c>
      <c r="M42" s="256">
        <v>1</v>
      </c>
      <c r="N42" s="1412"/>
      <c r="O42" s="477" t="s">
        <v>90</v>
      </c>
      <c r="P42" s="256">
        <v>57</v>
      </c>
      <c r="Q42" s="256">
        <v>5</v>
      </c>
      <c r="R42" s="256">
        <v>181</v>
      </c>
      <c r="S42" s="256">
        <v>6</v>
      </c>
      <c r="T42" s="256">
        <v>237</v>
      </c>
      <c r="U42" s="256">
        <v>30</v>
      </c>
      <c r="V42" s="256">
        <v>24</v>
      </c>
      <c r="W42" s="256">
        <v>4</v>
      </c>
      <c r="X42" s="256">
        <v>1291</v>
      </c>
      <c r="Y42" s="256">
        <v>104</v>
      </c>
      <c r="Z42" s="256">
        <v>13</v>
      </c>
      <c r="AA42" s="256">
        <v>63</v>
      </c>
    </row>
    <row r="43" spans="1:27" s="450" customFormat="1" ht="12.75" customHeight="1">
      <c r="A43" s="1383" t="s">
        <v>130</v>
      </c>
      <c r="B43" s="477" t="s">
        <v>88</v>
      </c>
      <c r="C43" s="256">
        <f t="shared" si="4"/>
        <v>6712</v>
      </c>
      <c r="D43" s="256">
        <f t="shared" si="5"/>
        <v>5877</v>
      </c>
      <c r="E43" s="256">
        <f>SUM(E44:E45)</f>
        <v>16</v>
      </c>
      <c r="F43" s="256">
        <f aca="true" t="shared" si="26" ref="F43:M43">SUM(F44:F45)</f>
        <v>0</v>
      </c>
      <c r="G43" s="256">
        <f t="shared" si="26"/>
        <v>146</v>
      </c>
      <c r="H43" s="256">
        <f t="shared" si="26"/>
        <v>8</v>
      </c>
      <c r="I43" s="256">
        <f t="shared" si="26"/>
        <v>92</v>
      </c>
      <c r="J43" s="256">
        <f t="shared" si="26"/>
        <v>5</v>
      </c>
      <c r="K43" s="256">
        <f t="shared" si="26"/>
        <v>61</v>
      </c>
      <c r="L43" s="256">
        <f t="shared" si="26"/>
        <v>2</v>
      </c>
      <c r="M43" s="256">
        <f t="shared" si="26"/>
        <v>0</v>
      </c>
      <c r="N43" s="1383" t="s">
        <v>130</v>
      </c>
      <c r="O43" s="477" t="s">
        <v>88</v>
      </c>
      <c r="P43" s="256">
        <f>SUM(P44:P45)</f>
        <v>211</v>
      </c>
      <c r="Q43" s="256">
        <f aca="true" t="shared" si="27" ref="Q43:AA43">SUM(Q44:Q45)</f>
        <v>29</v>
      </c>
      <c r="R43" s="256">
        <f t="shared" si="27"/>
        <v>332</v>
      </c>
      <c r="S43" s="256">
        <f t="shared" si="27"/>
        <v>38</v>
      </c>
      <c r="T43" s="256">
        <f t="shared" si="27"/>
        <v>542</v>
      </c>
      <c r="U43" s="256">
        <f t="shared" si="27"/>
        <v>91</v>
      </c>
      <c r="V43" s="256">
        <f t="shared" si="27"/>
        <v>60</v>
      </c>
      <c r="W43" s="256">
        <f t="shared" si="27"/>
        <v>22</v>
      </c>
      <c r="X43" s="256">
        <f t="shared" si="27"/>
        <v>3528</v>
      </c>
      <c r="Y43" s="256">
        <f t="shared" si="27"/>
        <v>451</v>
      </c>
      <c r="Z43" s="256">
        <f t="shared" si="27"/>
        <v>243</v>
      </c>
      <c r="AA43" s="256">
        <f t="shared" si="27"/>
        <v>835</v>
      </c>
    </row>
    <row r="44" spans="1:27" s="450" customFormat="1" ht="12.75" customHeight="1">
      <c r="A44" s="1412"/>
      <c r="B44" s="477" t="s">
        <v>89</v>
      </c>
      <c r="C44" s="256">
        <f t="shared" si="4"/>
        <v>3292</v>
      </c>
      <c r="D44" s="256">
        <f t="shared" si="5"/>
        <v>3196</v>
      </c>
      <c r="E44" s="256">
        <v>13</v>
      </c>
      <c r="F44" s="256">
        <v>0</v>
      </c>
      <c r="G44" s="256">
        <v>120</v>
      </c>
      <c r="H44" s="256">
        <v>6</v>
      </c>
      <c r="I44" s="256">
        <v>81</v>
      </c>
      <c r="J44" s="256">
        <v>4</v>
      </c>
      <c r="K44" s="256">
        <v>47</v>
      </c>
      <c r="L44" s="256">
        <v>2</v>
      </c>
      <c r="M44" s="256">
        <v>0</v>
      </c>
      <c r="N44" s="1412"/>
      <c r="O44" s="477" t="s">
        <v>89</v>
      </c>
      <c r="P44" s="256">
        <v>169</v>
      </c>
      <c r="Q44" s="256">
        <v>25</v>
      </c>
      <c r="R44" s="256">
        <v>283</v>
      </c>
      <c r="S44" s="256">
        <v>30</v>
      </c>
      <c r="T44" s="256">
        <v>326</v>
      </c>
      <c r="U44" s="256">
        <v>66</v>
      </c>
      <c r="V44" s="256">
        <v>49</v>
      </c>
      <c r="W44" s="256">
        <v>19</v>
      </c>
      <c r="X44" s="256">
        <v>1716</v>
      </c>
      <c r="Y44" s="256">
        <v>143</v>
      </c>
      <c r="Z44" s="256">
        <v>97</v>
      </c>
      <c r="AA44" s="256">
        <v>96</v>
      </c>
    </row>
    <row r="45" spans="1:28" s="450" customFormat="1" ht="12.75" customHeight="1">
      <c r="A45" s="1412"/>
      <c r="B45" s="477" t="s">
        <v>90</v>
      </c>
      <c r="C45" s="256">
        <f t="shared" si="4"/>
        <v>3420</v>
      </c>
      <c r="D45" s="256">
        <f t="shared" si="5"/>
        <v>2681</v>
      </c>
      <c r="E45" s="256">
        <v>3</v>
      </c>
      <c r="F45" s="256">
        <v>0</v>
      </c>
      <c r="G45" s="256">
        <v>26</v>
      </c>
      <c r="H45" s="256">
        <v>2</v>
      </c>
      <c r="I45" s="256">
        <v>11</v>
      </c>
      <c r="J45" s="256">
        <v>1</v>
      </c>
      <c r="K45" s="256">
        <v>14</v>
      </c>
      <c r="L45" s="256">
        <v>0</v>
      </c>
      <c r="M45" s="256">
        <v>0</v>
      </c>
      <c r="N45" s="1412"/>
      <c r="O45" s="477" t="s">
        <v>90</v>
      </c>
      <c r="P45" s="256">
        <v>42</v>
      </c>
      <c r="Q45" s="256">
        <v>4</v>
      </c>
      <c r="R45" s="256">
        <v>49</v>
      </c>
      <c r="S45" s="256">
        <v>8</v>
      </c>
      <c r="T45" s="256">
        <v>216</v>
      </c>
      <c r="U45" s="256">
        <v>25</v>
      </c>
      <c r="V45" s="256">
        <v>11</v>
      </c>
      <c r="W45" s="256">
        <v>3</v>
      </c>
      <c r="X45" s="256">
        <v>1812</v>
      </c>
      <c r="Y45" s="256">
        <v>308</v>
      </c>
      <c r="Z45" s="256">
        <v>146</v>
      </c>
      <c r="AA45" s="256">
        <v>739</v>
      </c>
      <c r="AB45" s="464"/>
    </row>
    <row r="46" spans="1:27" ht="15" customHeight="1">
      <c r="A46" s="481" t="s">
        <v>15</v>
      </c>
      <c r="B46" s="481"/>
      <c r="C46" s="481"/>
      <c r="D46" s="481"/>
      <c r="E46" s="481"/>
      <c r="F46" s="481"/>
      <c r="G46" s="481"/>
      <c r="H46" s="481"/>
      <c r="I46" s="151" t="s">
        <v>1499</v>
      </c>
      <c r="J46" s="481"/>
      <c r="K46" s="481"/>
      <c r="L46" s="481"/>
      <c r="M46" s="481"/>
      <c r="N46" s="481" t="s">
        <v>15</v>
      </c>
      <c r="O46" s="481"/>
      <c r="P46" s="481"/>
      <c r="Q46" s="481"/>
      <c r="R46" s="481"/>
      <c r="S46" s="481"/>
      <c r="T46" s="481"/>
      <c r="U46" s="481"/>
      <c r="V46" s="151" t="s">
        <v>1499</v>
      </c>
      <c r="W46" s="481"/>
      <c r="X46" s="481"/>
      <c r="Y46" s="481"/>
      <c r="Z46" s="481"/>
      <c r="AA46" s="481"/>
    </row>
    <row r="47" spans="1:27" ht="15" customHeight="1">
      <c r="A47" s="470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8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</row>
    <row r="48" spans="1:27" ht="15" customHeight="1">
      <c r="A48" s="470"/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8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</row>
    <row r="49" spans="1:27" ht="15" customHeight="1">
      <c r="A49" s="470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8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</row>
    <row r="50" ht="15" customHeight="1">
      <c r="P50" s="450"/>
    </row>
    <row r="51" spans="1:27" ht="15" customHeight="1">
      <c r="A51" s="470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8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</row>
  </sheetData>
  <sheetProtection/>
  <mergeCells count="69">
    <mergeCell ref="N10:N12"/>
    <mergeCell ref="Q5:Q8"/>
    <mergeCell ref="I1:M1"/>
    <mergeCell ref="M7:M8"/>
    <mergeCell ref="N13:N15"/>
    <mergeCell ref="A28:A30"/>
    <mergeCell ref="A1:H1"/>
    <mergeCell ref="H6:H8"/>
    <mergeCell ref="A3:A5"/>
    <mergeCell ref="A31:A33"/>
    <mergeCell ref="N1:U1"/>
    <mergeCell ref="L2:M2"/>
    <mergeCell ref="N16:N18"/>
    <mergeCell ref="N19:N21"/>
    <mergeCell ref="A37:A39"/>
    <mergeCell ref="K6:L6"/>
    <mergeCell ref="T5:T8"/>
    <mergeCell ref="A13:A15"/>
    <mergeCell ref="N31:N33"/>
    <mergeCell ref="V1:AB1"/>
    <mergeCell ref="N3:N5"/>
    <mergeCell ref="N6:N7"/>
    <mergeCell ref="X4:Y4"/>
    <mergeCell ref="Z4:Z5"/>
    <mergeCell ref="S5:S8"/>
    <mergeCell ref="X5:X8"/>
    <mergeCell ref="R5:R8"/>
    <mergeCell ref="Y5:Y8"/>
    <mergeCell ref="W5:W8"/>
    <mergeCell ref="N43:N45"/>
    <mergeCell ref="A22:A24"/>
    <mergeCell ref="A25:A27"/>
    <mergeCell ref="A16:A18"/>
    <mergeCell ref="A19:A21"/>
    <mergeCell ref="A34:A36"/>
    <mergeCell ref="A40:A42"/>
    <mergeCell ref="N34:N36"/>
    <mergeCell ref="N22:N24"/>
    <mergeCell ref="N25:N27"/>
    <mergeCell ref="A43:A45"/>
    <mergeCell ref="N37:N39"/>
    <mergeCell ref="N40:N42"/>
    <mergeCell ref="N28:N30"/>
    <mergeCell ref="A10:A12"/>
    <mergeCell ref="C6:C7"/>
    <mergeCell ref="A6:A7"/>
    <mergeCell ref="E6:E8"/>
    <mergeCell ref="F6:F8"/>
    <mergeCell ref="G6:G8"/>
    <mergeCell ref="V4:W4"/>
    <mergeCell ref="J6:J8"/>
    <mergeCell ref="I5:J5"/>
    <mergeCell ref="D3:M3"/>
    <mergeCell ref="K7:K8"/>
    <mergeCell ref="K5:M5"/>
    <mergeCell ref="L7:L8"/>
    <mergeCell ref="I6:I8"/>
    <mergeCell ref="U5:U8"/>
    <mergeCell ref="V5:V8"/>
    <mergeCell ref="Z2:AB2"/>
    <mergeCell ref="AA3:AA5"/>
    <mergeCell ref="E4:F5"/>
    <mergeCell ref="G4:H5"/>
    <mergeCell ref="P3:Y3"/>
    <mergeCell ref="P4:Q4"/>
    <mergeCell ref="R4:S4"/>
    <mergeCell ref="I4:M4"/>
    <mergeCell ref="P5:P8"/>
    <mergeCell ref="T4:U4"/>
  </mergeCells>
  <printOptions horizontalCentered="1"/>
  <pageMargins left="0.2755905511811024" right="0.2755905511811024" top="0.4724409448818898" bottom="0.2755905511811024" header="0.31496062992125984" footer="0.31496062992125984"/>
  <pageSetup firstPageNumber="62" useFirstPageNumber="1" horizontalDpi="300" verticalDpi="300" orientation="portrait" paperSize="13" r:id="rId1"/>
  <headerFooter>
    <oddFooter>&amp;C&amp;10&amp;P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AL63"/>
  <sheetViews>
    <sheetView zoomScalePageLayoutView="0" workbookViewId="0" topLeftCell="A1">
      <selection activeCell="H6" sqref="H6:I6"/>
    </sheetView>
  </sheetViews>
  <sheetFormatPr defaultColWidth="10.796875" defaultRowHeight="15"/>
  <cols>
    <col min="1" max="1" width="12.796875" style="378" customWidth="1"/>
    <col min="2" max="2" width="10.09765625" style="378" customWidth="1"/>
    <col min="3" max="5" width="7.796875" style="378" customWidth="1"/>
    <col min="6" max="8" width="6" style="378" customWidth="1"/>
    <col min="9" max="17" width="6.19921875" style="378" customWidth="1"/>
    <col min="18" max="26" width="6.796875" style="378" customWidth="1"/>
    <col min="27" max="27" width="4.796875" style="378" customWidth="1"/>
    <col min="28" max="28" width="6.796875" style="378" customWidth="1"/>
    <col min="29" max="30" width="4.796875" style="378" customWidth="1"/>
    <col min="31" max="32" width="6.796875" style="378" customWidth="1"/>
    <col min="33" max="16384" width="10.796875" style="378" customWidth="1"/>
  </cols>
  <sheetData>
    <row r="1" ht="12.75" customHeight="1"/>
    <row r="2" spans="1:22" ht="18.75" customHeight="1">
      <c r="A2" s="1299" t="s">
        <v>719</v>
      </c>
      <c r="B2" s="1299"/>
      <c r="C2" s="1299"/>
      <c r="D2" s="1299"/>
      <c r="E2" s="1299"/>
      <c r="F2" s="1299"/>
      <c r="G2" s="1299"/>
      <c r="H2" s="1299"/>
      <c r="I2" s="1299" t="s">
        <v>738</v>
      </c>
      <c r="J2" s="1299"/>
      <c r="K2" s="1299"/>
      <c r="L2" s="1299"/>
      <c r="M2" s="1299"/>
      <c r="N2" s="1299"/>
      <c r="O2" s="1299"/>
      <c r="P2" s="1299"/>
      <c r="Q2" s="1299"/>
      <c r="R2" s="485"/>
      <c r="S2" s="485"/>
      <c r="T2" s="485"/>
      <c r="U2" s="485"/>
      <c r="V2" s="485"/>
    </row>
    <row r="3" spans="1:22" ht="18.75" customHeight="1">
      <c r="A3" s="486"/>
      <c r="B3" s="486"/>
      <c r="C3" s="487"/>
      <c r="D3" s="487"/>
      <c r="E3" s="488"/>
      <c r="F3" s="488"/>
      <c r="G3" s="489"/>
      <c r="H3" s="489"/>
      <c r="I3" s="486"/>
      <c r="J3" s="488"/>
      <c r="K3" s="489"/>
      <c r="L3" s="487"/>
      <c r="M3" s="487"/>
      <c r="N3" s="487"/>
      <c r="O3" s="487"/>
      <c r="P3" s="487"/>
      <c r="Q3" s="487"/>
      <c r="R3" s="485"/>
      <c r="S3" s="485"/>
      <c r="T3" s="485"/>
      <c r="U3" s="485"/>
      <c r="V3" s="485"/>
    </row>
    <row r="4" spans="1:37" ht="15" customHeight="1">
      <c r="A4" s="490" t="s">
        <v>132</v>
      </c>
      <c r="B4" s="490"/>
      <c r="C4" s="491"/>
      <c r="D4" s="491"/>
      <c r="E4" s="491"/>
      <c r="F4" s="491"/>
      <c r="G4" s="491"/>
      <c r="H4" s="491"/>
      <c r="I4" s="492"/>
      <c r="J4" s="493"/>
      <c r="K4" s="493"/>
      <c r="L4" s="493"/>
      <c r="M4" s="493"/>
      <c r="N4" s="493"/>
      <c r="O4" s="268"/>
      <c r="P4" s="1417" t="s">
        <v>1028</v>
      </c>
      <c r="Q4" s="1417"/>
      <c r="R4" s="493"/>
      <c r="S4" s="493"/>
      <c r="T4" s="493"/>
      <c r="U4" s="493"/>
      <c r="V4" s="493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</row>
    <row r="5" spans="1:38" ht="39.75" customHeight="1">
      <c r="A5" s="1418" t="s">
        <v>133</v>
      </c>
      <c r="B5" s="1419"/>
      <c r="C5" s="1420" t="s">
        <v>134</v>
      </c>
      <c r="D5" s="1420"/>
      <c r="E5" s="1421"/>
      <c r="F5" s="1848" t="s">
        <v>135</v>
      </c>
      <c r="G5" s="1848"/>
      <c r="H5" s="1848"/>
      <c r="I5" s="1848" t="s">
        <v>136</v>
      </c>
      <c r="J5" s="1848"/>
      <c r="K5" s="1849"/>
      <c r="L5" s="1423" t="s">
        <v>137</v>
      </c>
      <c r="M5" s="1420"/>
      <c r="N5" s="1421"/>
      <c r="O5" s="1422" t="s">
        <v>138</v>
      </c>
      <c r="P5" s="1420"/>
      <c r="Q5" s="1420"/>
      <c r="R5" s="493"/>
      <c r="S5" s="493"/>
      <c r="T5" s="493"/>
      <c r="U5" s="493"/>
      <c r="V5" s="493"/>
      <c r="W5" s="402"/>
      <c r="X5" s="402"/>
      <c r="Y5" s="402"/>
      <c r="Z5" s="402"/>
      <c r="AH5" s="402"/>
      <c r="AL5" s="402"/>
    </row>
    <row r="6" spans="1:38" ht="39.75" customHeight="1">
      <c r="A6" s="1415" t="s">
        <v>901</v>
      </c>
      <c r="B6" s="1416"/>
      <c r="C6" s="494" t="s">
        <v>139</v>
      </c>
      <c r="D6" s="495" t="s">
        <v>140</v>
      </c>
      <c r="E6" s="496" t="s">
        <v>141</v>
      </c>
      <c r="F6" s="495" t="s">
        <v>139</v>
      </c>
      <c r="G6" s="495" t="s">
        <v>140</v>
      </c>
      <c r="H6" s="496" t="s">
        <v>141</v>
      </c>
      <c r="I6" s="496" t="s">
        <v>139</v>
      </c>
      <c r="J6" s="495" t="s">
        <v>140</v>
      </c>
      <c r="K6" s="495" t="s">
        <v>141</v>
      </c>
      <c r="L6" s="495" t="s">
        <v>139</v>
      </c>
      <c r="M6" s="495" t="s">
        <v>140</v>
      </c>
      <c r="N6" s="496" t="s">
        <v>141</v>
      </c>
      <c r="O6" s="494" t="s">
        <v>139</v>
      </c>
      <c r="P6" s="495" t="s">
        <v>140</v>
      </c>
      <c r="Q6" s="495" t="s">
        <v>141</v>
      </c>
      <c r="R6" s="402"/>
      <c r="S6" s="402"/>
      <c r="T6" s="402"/>
      <c r="U6" s="402"/>
      <c r="V6" s="402"/>
      <c r="W6" s="402"/>
      <c r="X6" s="402"/>
      <c r="Y6" s="402"/>
      <c r="Z6" s="402"/>
      <c r="AH6" s="402"/>
      <c r="AL6" s="402"/>
    </row>
    <row r="7" spans="1:38" ht="3" customHeight="1">
      <c r="A7" s="177"/>
      <c r="B7" s="178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02"/>
      <c r="S7" s="402"/>
      <c r="T7" s="402"/>
      <c r="U7" s="402"/>
      <c r="V7" s="402"/>
      <c r="W7" s="402"/>
      <c r="X7" s="402"/>
      <c r="Y7" s="402"/>
      <c r="Z7" s="402"/>
      <c r="AH7" s="402"/>
      <c r="AL7" s="402"/>
    </row>
    <row r="8" spans="1:17" s="499" customFormat="1" ht="15" customHeight="1">
      <c r="A8" s="500" t="s">
        <v>100</v>
      </c>
      <c r="B8" s="176" t="s">
        <v>939</v>
      </c>
      <c r="C8" s="256">
        <v>84297</v>
      </c>
      <c r="D8" s="256">
        <v>43032</v>
      </c>
      <c r="E8" s="256">
        <v>41265</v>
      </c>
      <c r="F8" s="256">
        <v>42089</v>
      </c>
      <c r="G8" s="256">
        <v>22864</v>
      </c>
      <c r="H8" s="256">
        <v>19225</v>
      </c>
      <c r="I8" s="256">
        <v>36725</v>
      </c>
      <c r="J8" s="256">
        <v>18334</v>
      </c>
      <c r="K8" s="256">
        <v>18391</v>
      </c>
      <c r="L8" s="256">
        <v>2596</v>
      </c>
      <c r="M8" s="256">
        <v>1240</v>
      </c>
      <c r="N8" s="256">
        <v>1356</v>
      </c>
      <c r="O8" s="256">
        <v>2887</v>
      </c>
      <c r="P8" s="256">
        <v>594</v>
      </c>
      <c r="Q8" s="256">
        <v>2293</v>
      </c>
    </row>
    <row r="9" spans="1:17" s="499" customFormat="1" ht="15" customHeight="1">
      <c r="A9" s="500" t="s">
        <v>594</v>
      </c>
      <c r="B9" s="176" t="s">
        <v>941</v>
      </c>
      <c r="C9" s="256">
        <v>85177</v>
      </c>
      <c r="D9" s="256">
        <v>43419</v>
      </c>
      <c r="E9" s="256">
        <v>41758</v>
      </c>
      <c r="F9" s="256">
        <v>42307</v>
      </c>
      <c r="G9" s="256">
        <v>22931</v>
      </c>
      <c r="H9" s="256">
        <v>19376</v>
      </c>
      <c r="I9" s="256">
        <v>37052</v>
      </c>
      <c r="J9" s="256">
        <v>18526</v>
      </c>
      <c r="K9" s="256">
        <v>18526</v>
      </c>
      <c r="L9" s="256">
        <v>2847</v>
      </c>
      <c r="M9" s="256">
        <v>1352</v>
      </c>
      <c r="N9" s="256">
        <v>1495</v>
      </c>
      <c r="O9" s="256">
        <v>2971</v>
      </c>
      <c r="P9" s="256">
        <v>610</v>
      </c>
      <c r="Q9" s="256">
        <v>2361</v>
      </c>
    </row>
    <row r="10" spans="1:17" s="499" customFormat="1" ht="15" customHeight="1">
      <c r="A10" s="500" t="s">
        <v>101</v>
      </c>
      <c r="B10" s="176" t="s">
        <v>943</v>
      </c>
      <c r="C10" s="256">
        <v>85739</v>
      </c>
      <c r="D10" s="256">
        <v>43691</v>
      </c>
      <c r="E10" s="256">
        <v>42048</v>
      </c>
      <c r="F10" s="256">
        <v>42371</v>
      </c>
      <c r="G10" s="256">
        <v>23004</v>
      </c>
      <c r="H10" s="256">
        <v>19367</v>
      </c>
      <c r="I10" s="256">
        <v>37226</v>
      </c>
      <c r="J10" s="256">
        <v>18615</v>
      </c>
      <c r="K10" s="256">
        <v>18611</v>
      </c>
      <c r="L10" s="256">
        <v>3071</v>
      </c>
      <c r="M10" s="256">
        <v>1461</v>
      </c>
      <c r="N10" s="256">
        <v>1610</v>
      </c>
      <c r="O10" s="256">
        <v>3071</v>
      </c>
      <c r="P10" s="256">
        <v>611</v>
      </c>
      <c r="Q10" s="256">
        <v>2460</v>
      </c>
    </row>
    <row r="11" spans="1:17" ht="15" customHeight="1">
      <c r="A11" s="500" t="s">
        <v>102</v>
      </c>
      <c r="B11" s="176" t="s">
        <v>945</v>
      </c>
      <c r="C11" s="256">
        <v>86993</v>
      </c>
      <c r="D11" s="256">
        <v>44251</v>
      </c>
      <c r="E11" s="256">
        <v>42742</v>
      </c>
      <c r="F11" s="256">
        <v>42752</v>
      </c>
      <c r="G11" s="256">
        <v>23191</v>
      </c>
      <c r="H11" s="256">
        <v>19561</v>
      </c>
      <c r="I11" s="256">
        <v>37731</v>
      </c>
      <c r="J11" s="256">
        <v>18863</v>
      </c>
      <c r="K11" s="256">
        <v>18868</v>
      </c>
      <c r="L11" s="256">
        <v>3296</v>
      </c>
      <c r="M11" s="256">
        <v>1569</v>
      </c>
      <c r="N11" s="256">
        <v>1727</v>
      </c>
      <c r="O11" s="256">
        <v>3214</v>
      </c>
      <c r="P11" s="256">
        <v>628</v>
      </c>
      <c r="Q11" s="256">
        <v>2586</v>
      </c>
    </row>
    <row r="12" spans="1:17" ht="15" customHeight="1">
      <c r="A12" s="500" t="s">
        <v>663</v>
      </c>
      <c r="B12" s="176" t="s">
        <v>947</v>
      </c>
      <c r="C12" s="256">
        <v>87976</v>
      </c>
      <c r="D12" s="256">
        <v>44588</v>
      </c>
      <c r="E12" s="256">
        <v>43388</v>
      </c>
      <c r="F12" s="256">
        <v>43025</v>
      </c>
      <c r="G12" s="256">
        <v>23254</v>
      </c>
      <c r="H12" s="256">
        <v>19771</v>
      </c>
      <c r="I12" s="256">
        <v>38124</v>
      </c>
      <c r="J12" s="256">
        <v>19021</v>
      </c>
      <c r="K12" s="256">
        <v>19103</v>
      </c>
      <c r="L12" s="256">
        <v>3490</v>
      </c>
      <c r="M12" s="256">
        <v>1664</v>
      </c>
      <c r="N12" s="256">
        <v>1826</v>
      </c>
      <c r="O12" s="256">
        <v>3337</v>
      </c>
      <c r="P12" s="256">
        <v>649</v>
      </c>
      <c r="Q12" s="256">
        <v>2688</v>
      </c>
    </row>
    <row r="13" spans="1:17" ht="15" customHeight="1">
      <c r="A13" s="500" t="s">
        <v>665</v>
      </c>
      <c r="B13" s="176" t="s">
        <v>948</v>
      </c>
      <c r="C13" s="256">
        <v>88864</v>
      </c>
      <c r="D13" s="256">
        <v>44960</v>
      </c>
      <c r="E13" s="256">
        <v>43904</v>
      </c>
      <c r="F13" s="256">
        <v>43057</v>
      </c>
      <c r="G13" s="256">
        <v>23241</v>
      </c>
      <c r="H13" s="256">
        <v>19816</v>
      </c>
      <c r="I13" s="256">
        <v>38644</v>
      </c>
      <c r="J13" s="256">
        <v>19303</v>
      </c>
      <c r="K13" s="256">
        <v>19341</v>
      </c>
      <c r="L13" s="256">
        <v>3697</v>
      </c>
      <c r="M13" s="256">
        <v>1762</v>
      </c>
      <c r="N13" s="256">
        <v>1935</v>
      </c>
      <c r="O13" s="256">
        <v>3466</v>
      </c>
      <c r="P13" s="256">
        <v>654</v>
      </c>
      <c r="Q13" s="256">
        <v>2812</v>
      </c>
    </row>
    <row r="14" spans="1:17" s="402" customFormat="1" ht="15" customHeight="1">
      <c r="A14" s="500" t="s">
        <v>103</v>
      </c>
      <c r="B14" s="176" t="s">
        <v>949</v>
      </c>
      <c r="C14" s="256">
        <v>89499</v>
      </c>
      <c r="D14" s="256">
        <v>45158</v>
      </c>
      <c r="E14" s="256">
        <v>44341</v>
      </c>
      <c r="F14" s="256">
        <v>43207</v>
      </c>
      <c r="G14" s="256">
        <v>23345</v>
      </c>
      <c r="H14" s="256">
        <v>19862</v>
      </c>
      <c r="I14" s="256">
        <v>38723</v>
      </c>
      <c r="J14" s="256">
        <v>19289</v>
      </c>
      <c r="K14" s="256">
        <v>19434</v>
      </c>
      <c r="L14" s="256">
        <v>3966</v>
      </c>
      <c r="M14" s="256">
        <v>1866</v>
      </c>
      <c r="N14" s="256">
        <v>2100</v>
      </c>
      <c r="O14" s="256">
        <v>3603</v>
      </c>
      <c r="P14" s="256">
        <v>658</v>
      </c>
      <c r="Q14" s="256">
        <v>2945</v>
      </c>
    </row>
    <row r="15" spans="1:17" s="402" customFormat="1" ht="15" customHeight="1">
      <c r="A15" s="500" t="s">
        <v>669</v>
      </c>
      <c r="B15" s="176" t="s">
        <v>950</v>
      </c>
      <c r="C15" s="256">
        <v>89825</v>
      </c>
      <c r="D15" s="256">
        <v>45260</v>
      </c>
      <c r="E15" s="256">
        <v>44565</v>
      </c>
      <c r="F15" s="256">
        <v>42990</v>
      </c>
      <c r="G15" s="256">
        <v>23247</v>
      </c>
      <c r="H15" s="256">
        <v>19743</v>
      </c>
      <c r="I15" s="256">
        <v>38871</v>
      </c>
      <c r="J15" s="256">
        <v>19318</v>
      </c>
      <c r="K15" s="256">
        <v>19553</v>
      </c>
      <c r="L15" s="256">
        <v>4280</v>
      </c>
      <c r="M15" s="256">
        <v>2025</v>
      </c>
      <c r="N15" s="256">
        <v>2255</v>
      </c>
      <c r="O15" s="256">
        <v>3684</v>
      </c>
      <c r="P15" s="256">
        <v>670</v>
      </c>
      <c r="Q15" s="256">
        <v>3014</v>
      </c>
    </row>
    <row r="16" spans="1:17" s="402" customFormat="1" ht="18" customHeight="1">
      <c r="A16" s="498" t="s">
        <v>184</v>
      </c>
      <c r="B16" s="176" t="s">
        <v>766</v>
      </c>
      <c r="C16" s="256">
        <v>90591</v>
      </c>
      <c r="D16" s="256">
        <v>45571</v>
      </c>
      <c r="E16" s="256">
        <v>45020</v>
      </c>
      <c r="F16" s="256">
        <v>42842</v>
      </c>
      <c r="G16" s="256">
        <v>23211</v>
      </c>
      <c r="H16" s="256">
        <v>19631</v>
      </c>
      <c r="I16" s="256">
        <v>39471</v>
      </c>
      <c r="J16" s="256">
        <v>19575</v>
      </c>
      <c r="K16" s="256">
        <v>19896</v>
      </c>
      <c r="L16" s="256">
        <v>4477</v>
      </c>
      <c r="M16" s="256">
        <v>2104</v>
      </c>
      <c r="N16" s="256">
        <v>2373</v>
      </c>
      <c r="O16" s="256">
        <v>3801</v>
      </c>
      <c r="P16" s="256">
        <v>681</v>
      </c>
      <c r="Q16" s="256">
        <v>3120</v>
      </c>
    </row>
    <row r="17" spans="1:17" s="402" customFormat="1" ht="18" customHeight="1">
      <c r="A17" s="498" t="s">
        <v>1539</v>
      </c>
      <c r="B17" s="176" t="s">
        <v>186</v>
      </c>
      <c r="C17" s="256">
        <v>91367</v>
      </c>
      <c r="D17" s="256">
        <v>45918</v>
      </c>
      <c r="E17" s="256">
        <v>45449</v>
      </c>
      <c r="F17" s="256">
        <v>43062</v>
      </c>
      <c r="G17" s="256">
        <v>23316</v>
      </c>
      <c r="H17" s="256">
        <v>19746</v>
      </c>
      <c r="I17" s="256">
        <v>39720</v>
      </c>
      <c r="J17" s="256">
        <v>19698</v>
      </c>
      <c r="K17" s="256">
        <v>20022</v>
      </c>
      <c r="L17" s="256">
        <v>4686</v>
      </c>
      <c r="M17" s="256">
        <v>2210</v>
      </c>
      <c r="N17" s="256">
        <v>2476</v>
      </c>
      <c r="O17" s="256">
        <v>3899</v>
      </c>
      <c r="P17" s="256">
        <v>694</v>
      </c>
      <c r="Q17" s="256">
        <v>3205</v>
      </c>
    </row>
    <row r="18" spans="1:17" s="501" customFormat="1" ht="18" customHeight="1">
      <c r="A18" s="500" t="s">
        <v>1540</v>
      </c>
      <c r="B18" s="179" t="s">
        <v>1541</v>
      </c>
      <c r="C18" s="111">
        <f>SUM(C20:C38)</f>
        <v>91939</v>
      </c>
      <c r="D18" s="111">
        <f>SUM(D20:D38)</f>
        <v>46103</v>
      </c>
      <c r="E18" s="111">
        <f aca="true" t="shared" si="0" ref="E18:Q18">SUM(E20:E38)</f>
        <v>45836</v>
      </c>
      <c r="F18" s="111">
        <f t="shared" si="0"/>
        <v>42976</v>
      </c>
      <c r="G18" s="111">
        <f t="shared" si="0"/>
        <v>23257</v>
      </c>
      <c r="H18" s="111">
        <f t="shared" si="0"/>
        <v>19719</v>
      </c>
      <c r="I18" s="111">
        <f t="shared" si="0"/>
        <v>40127</v>
      </c>
      <c r="J18" s="111">
        <f>SUM(J21:J38)</f>
        <v>19882</v>
      </c>
      <c r="K18" s="111">
        <f t="shared" si="0"/>
        <v>20245</v>
      </c>
      <c r="L18" s="111">
        <f t="shared" si="0"/>
        <v>4832</v>
      </c>
      <c r="M18" s="111">
        <f t="shared" si="0"/>
        <v>2268</v>
      </c>
      <c r="N18" s="111">
        <f t="shared" si="0"/>
        <v>2564</v>
      </c>
      <c r="O18" s="111">
        <f t="shared" si="0"/>
        <v>4004</v>
      </c>
      <c r="P18" s="111">
        <f t="shared" si="0"/>
        <v>696</v>
      </c>
      <c r="Q18" s="111">
        <f t="shared" si="0"/>
        <v>3308</v>
      </c>
    </row>
    <row r="19" spans="1:17" s="402" customFormat="1" ht="15" customHeight="1">
      <c r="A19" s="498"/>
      <c r="B19" s="17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</row>
    <row r="20" spans="1:17" s="402" customFormat="1" ht="15" customHeight="1">
      <c r="A20" s="498" t="s">
        <v>142</v>
      </c>
      <c r="B20" s="180" t="s">
        <v>1026</v>
      </c>
      <c r="C20" s="256">
        <f>SUM(D20:E20)</f>
        <v>15598</v>
      </c>
      <c r="D20" s="256">
        <f aca="true" t="shared" si="1" ref="D20:D38">SUM(G20+J21+M20+P20)</f>
        <v>8064</v>
      </c>
      <c r="E20" s="256">
        <f>SUM(H20+K20+N20+Q20)</f>
        <v>7534</v>
      </c>
      <c r="F20" s="256">
        <f>SUM(G20:H20)</f>
        <v>15593</v>
      </c>
      <c r="G20" s="256">
        <v>8059</v>
      </c>
      <c r="H20" s="256">
        <v>7534</v>
      </c>
      <c r="I20" s="256">
        <f>SUM(J20:K20)</f>
        <v>0</v>
      </c>
      <c r="J20" s="402">
        <v>0</v>
      </c>
      <c r="K20" s="256">
        <v>0</v>
      </c>
      <c r="L20" s="256">
        <f>SUM(M20:N20)</f>
        <v>0</v>
      </c>
      <c r="M20" s="256">
        <v>0</v>
      </c>
      <c r="N20" s="256">
        <v>0</v>
      </c>
      <c r="O20" s="256">
        <f>SUM(P20:Q20)</f>
        <v>0</v>
      </c>
      <c r="P20" s="256">
        <v>0</v>
      </c>
      <c r="Q20" s="256">
        <v>0</v>
      </c>
    </row>
    <row r="21" spans="1:17" s="402" customFormat="1" ht="15" customHeight="1">
      <c r="A21" s="498" t="s">
        <v>1008</v>
      </c>
      <c r="B21" s="176" t="s">
        <v>1008</v>
      </c>
      <c r="C21" s="256">
        <f aca="true" t="shared" si="2" ref="C21:C38">SUM(D21:E21)</f>
        <v>7601</v>
      </c>
      <c r="D21" s="256">
        <f t="shared" si="1"/>
        <v>4024</v>
      </c>
      <c r="E21" s="256">
        <f aca="true" t="shared" si="3" ref="E21:E38">SUM(H21+K21+N21+Q21)</f>
        <v>3577</v>
      </c>
      <c r="F21" s="256">
        <f aca="true" t="shared" si="4" ref="F21:F38">SUM(G21:H21)</f>
        <v>7500</v>
      </c>
      <c r="G21" s="256">
        <v>3940</v>
      </c>
      <c r="H21" s="256">
        <v>3560</v>
      </c>
      <c r="I21" s="256">
        <f aca="true" t="shared" si="5" ref="I21:I37">SUM(J21:K21)</f>
        <v>19</v>
      </c>
      <c r="J21" s="256">
        <v>5</v>
      </c>
      <c r="K21" s="256">
        <v>14</v>
      </c>
      <c r="L21" s="256">
        <f aca="true" t="shared" si="6" ref="L21:L38">SUM(M21:N21)</f>
        <v>3</v>
      </c>
      <c r="M21" s="256">
        <v>0</v>
      </c>
      <c r="N21" s="256">
        <v>3</v>
      </c>
      <c r="O21" s="256">
        <f aca="true" t="shared" si="7" ref="O21:O38">SUM(P21:Q21)</f>
        <v>0</v>
      </c>
      <c r="P21" s="256">
        <v>0</v>
      </c>
      <c r="Q21" s="256">
        <v>0</v>
      </c>
    </row>
    <row r="22" spans="1:17" s="402" customFormat="1" ht="15" customHeight="1">
      <c r="A22" s="498" t="s">
        <v>1009</v>
      </c>
      <c r="B22" s="176" t="s">
        <v>1009</v>
      </c>
      <c r="C22" s="256">
        <f t="shared" si="2"/>
        <v>7870</v>
      </c>
      <c r="D22" s="256">
        <f t="shared" si="1"/>
        <v>4313</v>
      </c>
      <c r="E22" s="256">
        <f t="shared" si="3"/>
        <v>3557</v>
      </c>
      <c r="F22" s="256">
        <f t="shared" si="4"/>
        <v>7093</v>
      </c>
      <c r="G22" s="256">
        <v>3729</v>
      </c>
      <c r="H22" s="256">
        <v>3364</v>
      </c>
      <c r="I22" s="256">
        <f t="shared" si="5"/>
        <v>255</v>
      </c>
      <c r="J22" s="256">
        <v>84</v>
      </c>
      <c r="K22" s="256">
        <v>171</v>
      </c>
      <c r="L22" s="256">
        <f t="shared" si="6"/>
        <v>31</v>
      </c>
      <c r="M22" s="256">
        <v>9</v>
      </c>
      <c r="N22" s="256">
        <v>22</v>
      </c>
      <c r="O22" s="256">
        <f t="shared" si="7"/>
        <v>0</v>
      </c>
      <c r="P22" s="256">
        <v>0</v>
      </c>
      <c r="Q22" s="256">
        <v>0</v>
      </c>
    </row>
    <row r="23" spans="1:17" s="402" customFormat="1" ht="15" customHeight="1">
      <c r="A23" s="498" t="s">
        <v>1010</v>
      </c>
      <c r="B23" s="176" t="s">
        <v>1010</v>
      </c>
      <c r="C23" s="256">
        <f t="shared" si="2"/>
        <v>8404</v>
      </c>
      <c r="D23" s="256">
        <f t="shared" si="1"/>
        <v>4912</v>
      </c>
      <c r="E23" s="256">
        <f t="shared" si="3"/>
        <v>3492</v>
      </c>
      <c r="F23" s="256">
        <f t="shared" si="4"/>
        <v>5459</v>
      </c>
      <c r="G23" s="256">
        <v>3085</v>
      </c>
      <c r="H23" s="256">
        <v>2374</v>
      </c>
      <c r="I23" s="256">
        <f t="shared" si="5"/>
        <v>1569</v>
      </c>
      <c r="J23" s="256">
        <v>575</v>
      </c>
      <c r="K23" s="256">
        <v>994</v>
      </c>
      <c r="L23" s="256">
        <f t="shared" si="6"/>
        <v>184</v>
      </c>
      <c r="M23" s="256">
        <v>61</v>
      </c>
      <c r="N23" s="256">
        <v>123</v>
      </c>
      <c r="O23" s="256">
        <f t="shared" si="7"/>
        <v>1</v>
      </c>
      <c r="P23" s="256">
        <v>0</v>
      </c>
      <c r="Q23" s="256">
        <v>1</v>
      </c>
    </row>
    <row r="24" spans="1:17" s="402" customFormat="1" ht="15" customHeight="1">
      <c r="A24" s="498" t="s">
        <v>1011</v>
      </c>
      <c r="B24" s="176" t="s">
        <v>1011</v>
      </c>
      <c r="C24" s="256">
        <f t="shared" si="2"/>
        <v>8887</v>
      </c>
      <c r="D24" s="256">
        <f t="shared" si="1"/>
        <v>4737</v>
      </c>
      <c r="E24" s="256">
        <f t="shared" si="3"/>
        <v>4150</v>
      </c>
      <c r="F24" s="256">
        <f t="shared" si="4"/>
        <v>3528</v>
      </c>
      <c r="G24" s="256">
        <v>2130</v>
      </c>
      <c r="H24" s="256">
        <v>1398</v>
      </c>
      <c r="I24" s="256">
        <f t="shared" si="5"/>
        <v>4193</v>
      </c>
      <c r="J24" s="256">
        <v>1766</v>
      </c>
      <c r="K24" s="256">
        <v>2427</v>
      </c>
      <c r="L24" s="256">
        <f t="shared" si="6"/>
        <v>485</v>
      </c>
      <c r="M24" s="256">
        <v>180</v>
      </c>
      <c r="N24" s="256">
        <v>305</v>
      </c>
      <c r="O24" s="256">
        <f t="shared" si="7"/>
        <v>22</v>
      </c>
      <c r="P24" s="256">
        <v>2</v>
      </c>
      <c r="Q24" s="256">
        <v>20</v>
      </c>
    </row>
    <row r="25" spans="1:17" s="402" customFormat="1" ht="15" customHeight="1">
      <c r="A25" s="498" t="s">
        <v>1012</v>
      </c>
      <c r="B25" s="176" t="s">
        <v>1012</v>
      </c>
      <c r="C25" s="256">
        <f t="shared" si="2"/>
        <v>7686</v>
      </c>
      <c r="D25" s="256">
        <f t="shared" si="1"/>
        <v>3910</v>
      </c>
      <c r="E25" s="256">
        <f t="shared" si="3"/>
        <v>3776</v>
      </c>
      <c r="F25" s="256">
        <f t="shared" si="4"/>
        <v>1600</v>
      </c>
      <c r="G25" s="256">
        <v>998</v>
      </c>
      <c r="H25" s="256">
        <v>602</v>
      </c>
      <c r="I25" s="256">
        <f t="shared" si="5"/>
        <v>5183</v>
      </c>
      <c r="J25" s="256">
        <v>2425</v>
      </c>
      <c r="K25" s="256">
        <v>2758</v>
      </c>
      <c r="L25" s="256">
        <f t="shared" si="6"/>
        <v>713</v>
      </c>
      <c r="M25" s="256">
        <v>332</v>
      </c>
      <c r="N25" s="256">
        <v>381</v>
      </c>
      <c r="O25" s="256">
        <f t="shared" si="7"/>
        <v>37</v>
      </c>
      <c r="P25" s="256">
        <v>2</v>
      </c>
      <c r="Q25" s="256">
        <v>35</v>
      </c>
    </row>
    <row r="26" spans="1:17" s="402" customFormat="1" ht="15" customHeight="1">
      <c r="A26" s="498" t="s">
        <v>1013</v>
      </c>
      <c r="B26" s="176" t="s">
        <v>1013</v>
      </c>
      <c r="C26" s="256">
        <f t="shared" si="2"/>
        <v>7430</v>
      </c>
      <c r="D26" s="256">
        <f t="shared" si="1"/>
        <v>3773</v>
      </c>
      <c r="E26" s="256">
        <f t="shared" si="3"/>
        <v>3657</v>
      </c>
      <c r="F26" s="256">
        <f t="shared" si="4"/>
        <v>942</v>
      </c>
      <c r="G26" s="256">
        <v>544</v>
      </c>
      <c r="H26" s="256">
        <v>398</v>
      </c>
      <c r="I26" s="256">
        <f t="shared" si="5"/>
        <v>5313</v>
      </c>
      <c r="J26" s="256">
        <v>2578</v>
      </c>
      <c r="K26" s="256">
        <v>2735</v>
      </c>
      <c r="L26" s="256">
        <f t="shared" si="6"/>
        <v>829</v>
      </c>
      <c r="M26" s="256">
        <v>383</v>
      </c>
      <c r="N26" s="256">
        <v>446</v>
      </c>
      <c r="O26" s="256">
        <f t="shared" si="7"/>
        <v>85</v>
      </c>
      <c r="P26" s="256">
        <v>7</v>
      </c>
      <c r="Q26" s="256">
        <v>78</v>
      </c>
    </row>
    <row r="27" spans="1:17" s="402" customFormat="1" ht="15" customHeight="1">
      <c r="A27" s="498" t="s">
        <v>1014</v>
      </c>
      <c r="B27" s="176" t="s">
        <v>1014</v>
      </c>
      <c r="C27" s="256">
        <f t="shared" si="2"/>
        <v>7639</v>
      </c>
      <c r="D27" s="256">
        <f t="shared" si="1"/>
        <v>3647</v>
      </c>
      <c r="E27" s="256">
        <f t="shared" si="3"/>
        <v>3992</v>
      </c>
      <c r="F27" s="256">
        <f t="shared" si="4"/>
        <v>548</v>
      </c>
      <c r="G27" s="256">
        <v>323</v>
      </c>
      <c r="H27" s="256">
        <v>225</v>
      </c>
      <c r="I27" s="256">
        <f t="shared" si="5"/>
        <v>5984</v>
      </c>
      <c r="J27" s="256">
        <v>2839</v>
      </c>
      <c r="K27" s="256">
        <v>3145</v>
      </c>
      <c r="L27" s="256">
        <f t="shared" si="6"/>
        <v>846</v>
      </c>
      <c r="M27" s="256">
        <v>392</v>
      </c>
      <c r="N27" s="256">
        <v>454</v>
      </c>
      <c r="O27" s="256">
        <f t="shared" si="7"/>
        <v>185</v>
      </c>
      <c r="P27" s="256">
        <v>17</v>
      </c>
      <c r="Q27" s="256">
        <v>168</v>
      </c>
    </row>
    <row r="28" spans="1:17" s="402" customFormat="1" ht="15" customHeight="1">
      <c r="A28" s="498" t="s">
        <v>1015</v>
      </c>
      <c r="B28" s="176" t="s">
        <v>1015</v>
      </c>
      <c r="C28" s="256">
        <f t="shared" si="2"/>
        <v>6638</v>
      </c>
      <c r="D28" s="256">
        <f t="shared" si="1"/>
        <v>3008</v>
      </c>
      <c r="E28" s="256">
        <f t="shared" si="3"/>
        <v>3630</v>
      </c>
      <c r="F28" s="256">
        <f t="shared" si="4"/>
        <v>298</v>
      </c>
      <c r="G28" s="256">
        <v>181</v>
      </c>
      <c r="H28" s="256">
        <v>117</v>
      </c>
      <c r="I28" s="256">
        <f t="shared" si="5"/>
        <v>5755</v>
      </c>
      <c r="J28" s="256">
        <v>2915</v>
      </c>
      <c r="K28" s="256">
        <v>2840</v>
      </c>
      <c r="L28" s="256">
        <f t="shared" si="6"/>
        <v>749</v>
      </c>
      <c r="M28" s="256">
        <v>366</v>
      </c>
      <c r="N28" s="256">
        <v>383</v>
      </c>
      <c r="O28" s="256">
        <f t="shared" si="7"/>
        <v>335</v>
      </c>
      <c r="P28" s="256">
        <v>45</v>
      </c>
      <c r="Q28" s="256">
        <v>290</v>
      </c>
    </row>
    <row r="29" spans="1:17" s="402" customFormat="1" ht="15" customHeight="1">
      <c r="A29" s="498" t="s">
        <v>1016</v>
      </c>
      <c r="B29" s="176" t="s">
        <v>1016</v>
      </c>
      <c r="C29" s="256">
        <f t="shared" si="2"/>
        <v>5061</v>
      </c>
      <c r="D29" s="256">
        <f t="shared" si="1"/>
        <v>2130</v>
      </c>
      <c r="E29" s="256">
        <f t="shared" si="3"/>
        <v>2931</v>
      </c>
      <c r="F29" s="256">
        <f t="shared" si="4"/>
        <v>173</v>
      </c>
      <c r="G29" s="256">
        <v>99</v>
      </c>
      <c r="H29" s="256">
        <v>74</v>
      </c>
      <c r="I29" s="256">
        <f t="shared" si="5"/>
        <v>4616</v>
      </c>
      <c r="J29" s="256">
        <v>2416</v>
      </c>
      <c r="K29" s="256">
        <v>2200</v>
      </c>
      <c r="L29" s="256">
        <f t="shared" si="6"/>
        <v>483</v>
      </c>
      <c r="M29" s="256">
        <v>250</v>
      </c>
      <c r="N29" s="256">
        <v>233</v>
      </c>
      <c r="O29" s="256">
        <f t="shared" si="7"/>
        <v>503</v>
      </c>
      <c r="P29" s="256">
        <v>79</v>
      </c>
      <c r="Q29" s="256">
        <v>424</v>
      </c>
    </row>
    <row r="30" spans="1:17" s="402" customFormat="1" ht="15" customHeight="1">
      <c r="A30" s="498" t="s">
        <v>1017</v>
      </c>
      <c r="B30" s="176" t="s">
        <v>1017</v>
      </c>
      <c r="C30" s="256">
        <f t="shared" si="2"/>
        <v>3253</v>
      </c>
      <c r="D30" s="256">
        <f t="shared" si="1"/>
        <v>1133</v>
      </c>
      <c r="E30" s="256">
        <f t="shared" si="3"/>
        <v>2120</v>
      </c>
      <c r="F30" s="256">
        <f t="shared" si="4"/>
        <v>94</v>
      </c>
      <c r="G30" s="256">
        <v>59</v>
      </c>
      <c r="H30" s="256">
        <v>35</v>
      </c>
      <c r="I30" s="256">
        <f t="shared" si="5"/>
        <v>3124</v>
      </c>
      <c r="J30" s="256">
        <v>1702</v>
      </c>
      <c r="K30" s="256">
        <v>1422</v>
      </c>
      <c r="L30" s="256">
        <f t="shared" si="6"/>
        <v>284</v>
      </c>
      <c r="M30" s="256">
        <v>161</v>
      </c>
      <c r="N30" s="256">
        <v>123</v>
      </c>
      <c r="O30" s="256">
        <f t="shared" si="7"/>
        <v>613</v>
      </c>
      <c r="P30" s="256">
        <v>73</v>
      </c>
      <c r="Q30" s="256">
        <v>540</v>
      </c>
    </row>
    <row r="31" spans="1:17" s="402" customFormat="1" ht="15" customHeight="1">
      <c r="A31" s="498" t="s">
        <v>1018</v>
      </c>
      <c r="B31" s="176" t="s">
        <v>1018</v>
      </c>
      <c r="C31" s="256">
        <f t="shared" si="2"/>
        <v>1896</v>
      </c>
      <c r="D31" s="256">
        <f t="shared" si="1"/>
        <v>778</v>
      </c>
      <c r="E31" s="256">
        <f t="shared" si="3"/>
        <v>1118</v>
      </c>
      <c r="F31" s="256">
        <f t="shared" si="4"/>
        <v>40</v>
      </c>
      <c r="G31" s="256">
        <v>23</v>
      </c>
      <c r="H31" s="256">
        <v>17</v>
      </c>
      <c r="I31" s="256">
        <f t="shared" si="5"/>
        <v>1495</v>
      </c>
      <c r="J31" s="256">
        <v>840</v>
      </c>
      <c r="K31" s="256">
        <v>655</v>
      </c>
      <c r="L31" s="256">
        <f t="shared" si="6"/>
        <v>104</v>
      </c>
      <c r="M31" s="256">
        <v>60</v>
      </c>
      <c r="N31" s="256">
        <v>44</v>
      </c>
      <c r="O31" s="256">
        <f t="shared" si="7"/>
        <v>468</v>
      </c>
      <c r="P31" s="256">
        <v>66</v>
      </c>
      <c r="Q31" s="256">
        <v>402</v>
      </c>
    </row>
    <row r="32" spans="1:17" s="402" customFormat="1" ht="15" customHeight="1">
      <c r="A32" s="498" t="s">
        <v>1019</v>
      </c>
      <c r="B32" s="176" t="s">
        <v>1019</v>
      </c>
      <c r="C32" s="256">
        <f t="shared" si="2"/>
        <v>1468</v>
      </c>
      <c r="D32" s="256">
        <f t="shared" si="1"/>
        <v>550</v>
      </c>
      <c r="E32" s="256">
        <f t="shared" si="3"/>
        <v>918</v>
      </c>
      <c r="F32" s="256">
        <f t="shared" si="4"/>
        <v>23</v>
      </c>
      <c r="G32" s="256">
        <v>16</v>
      </c>
      <c r="H32" s="256">
        <v>7</v>
      </c>
      <c r="I32" s="256">
        <f t="shared" si="5"/>
        <v>1086</v>
      </c>
      <c r="J32" s="256">
        <v>629</v>
      </c>
      <c r="K32" s="256">
        <v>457</v>
      </c>
      <c r="L32" s="256">
        <f t="shared" si="6"/>
        <v>49</v>
      </c>
      <c r="M32" s="256">
        <v>26</v>
      </c>
      <c r="N32" s="256">
        <v>23</v>
      </c>
      <c r="O32" s="256">
        <f t="shared" si="7"/>
        <v>524</v>
      </c>
      <c r="P32" s="256">
        <v>93</v>
      </c>
      <c r="Q32" s="256">
        <v>431</v>
      </c>
    </row>
    <row r="33" spans="1:17" s="402" customFormat="1" ht="15" customHeight="1">
      <c r="A33" s="498" t="s">
        <v>1020</v>
      </c>
      <c r="B33" s="176" t="s">
        <v>1020</v>
      </c>
      <c r="C33" s="256">
        <f t="shared" si="2"/>
        <v>1225</v>
      </c>
      <c r="D33" s="256">
        <f t="shared" si="1"/>
        <v>524</v>
      </c>
      <c r="E33" s="256">
        <f t="shared" si="3"/>
        <v>701</v>
      </c>
      <c r="F33" s="256">
        <f t="shared" si="4"/>
        <v>25</v>
      </c>
      <c r="G33" s="256">
        <v>19</v>
      </c>
      <c r="H33" s="256">
        <v>6</v>
      </c>
      <c r="I33" s="256">
        <f t="shared" si="5"/>
        <v>704</v>
      </c>
      <c r="J33" s="256">
        <v>415</v>
      </c>
      <c r="K33" s="256">
        <v>289</v>
      </c>
      <c r="L33" s="256">
        <f t="shared" si="6"/>
        <v>23</v>
      </c>
      <c r="M33" s="256">
        <v>14</v>
      </c>
      <c r="N33" s="256">
        <v>9</v>
      </c>
      <c r="O33" s="256">
        <f t="shared" si="7"/>
        <v>493</v>
      </c>
      <c r="P33" s="256">
        <v>96</v>
      </c>
      <c r="Q33" s="256">
        <v>397</v>
      </c>
    </row>
    <row r="34" spans="1:17" s="402" customFormat="1" ht="15" customHeight="1">
      <c r="A34" s="498" t="s">
        <v>1021</v>
      </c>
      <c r="B34" s="176" t="s">
        <v>1021</v>
      </c>
      <c r="C34" s="256">
        <f t="shared" si="2"/>
        <v>802</v>
      </c>
      <c r="D34" s="256">
        <f t="shared" si="1"/>
        <v>400</v>
      </c>
      <c r="E34" s="256">
        <f t="shared" si="3"/>
        <v>402</v>
      </c>
      <c r="F34" s="256">
        <f t="shared" si="4"/>
        <v>23</v>
      </c>
      <c r="G34" s="256">
        <v>19</v>
      </c>
      <c r="H34" s="256">
        <v>4</v>
      </c>
      <c r="I34" s="256">
        <f t="shared" si="5"/>
        <v>503</v>
      </c>
      <c r="J34" s="256">
        <v>395</v>
      </c>
      <c r="K34" s="256">
        <v>108</v>
      </c>
      <c r="L34" s="256">
        <f t="shared" si="6"/>
        <v>28</v>
      </c>
      <c r="M34" s="256">
        <v>18</v>
      </c>
      <c r="N34" s="256">
        <v>10</v>
      </c>
      <c r="O34" s="256">
        <f t="shared" si="7"/>
        <v>384</v>
      </c>
      <c r="P34" s="256">
        <v>104</v>
      </c>
      <c r="Q34" s="256">
        <v>280</v>
      </c>
    </row>
    <row r="35" spans="1:17" s="402" customFormat="1" ht="15" customHeight="1">
      <c r="A35" s="498" t="s">
        <v>1022</v>
      </c>
      <c r="B35" s="176" t="s">
        <v>1022</v>
      </c>
      <c r="C35" s="256">
        <f t="shared" si="2"/>
        <v>350</v>
      </c>
      <c r="D35" s="256">
        <f t="shared" si="1"/>
        <v>150</v>
      </c>
      <c r="E35" s="256">
        <f t="shared" si="3"/>
        <v>200</v>
      </c>
      <c r="F35" s="256">
        <f t="shared" si="4"/>
        <v>30</v>
      </c>
      <c r="G35" s="256">
        <v>27</v>
      </c>
      <c r="H35" s="256">
        <v>3</v>
      </c>
      <c r="I35" s="256">
        <f t="shared" si="5"/>
        <v>280</v>
      </c>
      <c r="J35" s="256">
        <v>259</v>
      </c>
      <c r="K35" s="256">
        <v>21</v>
      </c>
      <c r="L35" s="256">
        <f t="shared" si="6"/>
        <v>17</v>
      </c>
      <c r="M35" s="256">
        <v>13</v>
      </c>
      <c r="N35" s="256">
        <v>4</v>
      </c>
      <c r="O35" s="256">
        <f t="shared" si="7"/>
        <v>247</v>
      </c>
      <c r="P35" s="256">
        <v>75</v>
      </c>
      <c r="Q35" s="256">
        <v>172</v>
      </c>
    </row>
    <row r="36" spans="1:17" s="402" customFormat="1" ht="15" customHeight="1">
      <c r="A36" s="498" t="s">
        <v>1023</v>
      </c>
      <c r="B36" s="176" t="s">
        <v>1023</v>
      </c>
      <c r="C36" s="256">
        <f t="shared" si="2"/>
        <v>106</v>
      </c>
      <c r="D36" s="256">
        <f t="shared" si="1"/>
        <v>44</v>
      </c>
      <c r="E36" s="256">
        <f t="shared" si="3"/>
        <v>62</v>
      </c>
      <c r="F36" s="256">
        <f t="shared" si="4"/>
        <v>5</v>
      </c>
      <c r="G36" s="256">
        <v>5</v>
      </c>
      <c r="H36" s="256">
        <v>0</v>
      </c>
      <c r="I36" s="256">
        <f t="shared" si="5"/>
        <v>43</v>
      </c>
      <c r="J36" s="256">
        <v>35</v>
      </c>
      <c r="K36" s="256">
        <v>8</v>
      </c>
      <c r="L36" s="256">
        <f t="shared" si="6"/>
        <v>4</v>
      </c>
      <c r="M36" s="256">
        <v>3</v>
      </c>
      <c r="N36" s="256">
        <v>1</v>
      </c>
      <c r="O36" s="256">
        <f t="shared" si="7"/>
        <v>85</v>
      </c>
      <c r="P36" s="256">
        <v>32</v>
      </c>
      <c r="Q36" s="256">
        <v>53</v>
      </c>
    </row>
    <row r="37" spans="1:17" s="402" customFormat="1" ht="15" customHeight="1">
      <c r="A37" s="498" t="s">
        <v>1024</v>
      </c>
      <c r="B37" s="176" t="s">
        <v>1024</v>
      </c>
      <c r="C37" s="256">
        <f t="shared" si="2"/>
        <v>24</v>
      </c>
      <c r="D37" s="256">
        <f t="shared" si="1"/>
        <v>6</v>
      </c>
      <c r="E37" s="256">
        <f t="shared" si="3"/>
        <v>18</v>
      </c>
      <c r="F37" s="256">
        <f t="shared" si="4"/>
        <v>2</v>
      </c>
      <c r="G37" s="256">
        <v>1</v>
      </c>
      <c r="H37" s="256">
        <v>1</v>
      </c>
      <c r="I37" s="256">
        <f t="shared" si="5"/>
        <v>5</v>
      </c>
      <c r="J37" s="256">
        <v>4</v>
      </c>
      <c r="K37" s="256">
        <v>1</v>
      </c>
      <c r="L37" s="256">
        <f t="shared" si="6"/>
        <v>0</v>
      </c>
      <c r="M37" s="256">
        <v>0</v>
      </c>
      <c r="N37" s="256">
        <v>0</v>
      </c>
      <c r="O37" s="256">
        <f t="shared" si="7"/>
        <v>21</v>
      </c>
      <c r="P37" s="256">
        <v>5</v>
      </c>
      <c r="Q37" s="256">
        <v>16</v>
      </c>
    </row>
    <row r="38" spans="1:17" s="402" customFormat="1" ht="21.75" customHeight="1">
      <c r="A38" s="498" t="s">
        <v>143</v>
      </c>
      <c r="B38" s="786" t="s">
        <v>1025</v>
      </c>
      <c r="C38" s="256">
        <f t="shared" si="2"/>
        <v>1</v>
      </c>
      <c r="D38" s="256">
        <f t="shared" si="1"/>
        <v>0</v>
      </c>
      <c r="E38" s="256">
        <f t="shared" si="3"/>
        <v>1</v>
      </c>
      <c r="F38" s="256">
        <f t="shared" si="4"/>
        <v>0</v>
      </c>
      <c r="G38" s="256">
        <v>0</v>
      </c>
      <c r="H38" s="256">
        <v>0</v>
      </c>
      <c r="I38" s="256">
        <f>SUM(J38:K38)</f>
        <v>0</v>
      </c>
      <c r="J38" s="256">
        <v>0</v>
      </c>
      <c r="K38" s="256">
        <v>0</v>
      </c>
      <c r="L38" s="256">
        <f t="shared" si="6"/>
        <v>0</v>
      </c>
      <c r="M38" s="256">
        <v>0</v>
      </c>
      <c r="N38" s="256">
        <v>0</v>
      </c>
      <c r="O38" s="256">
        <f t="shared" si="7"/>
        <v>1</v>
      </c>
      <c r="P38" s="256">
        <v>0</v>
      </c>
      <c r="Q38" s="256">
        <v>1</v>
      </c>
    </row>
    <row r="39" spans="1:17" ht="3" customHeight="1">
      <c r="A39" s="498"/>
      <c r="B39" s="17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</row>
    <row r="40" spans="1:17" ht="14.25" customHeight="1">
      <c r="A40" s="481" t="s">
        <v>15</v>
      </c>
      <c r="B40" s="481"/>
      <c r="C40" s="503"/>
      <c r="D40" s="503"/>
      <c r="E40" s="503"/>
      <c r="F40" s="503"/>
      <c r="G40" s="503"/>
      <c r="H40" s="503"/>
      <c r="I40" s="151" t="s">
        <v>1499</v>
      </c>
      <c r="J40" s="503"/>
      <c r="K40" s="503"/>
      <c r="L40" s="503"/>
      <c r="M40" s="503"/>
      <c r="N40" s="503"/>
      <c r="O40" s="503"/>
      <c r="P40" s="503"/>
      <c r="Q40" s="503"/>
    </row>
    <row r="41" spans="1:17" ht="15">
      <c r="A41" s="485"/>
      <c r="B41" s="485"/>
      <c r="C41" s="485"/>
      <c r="D41" s="485"/>
      <c r="E41" s="485"/>
      <c r="F41" s="485"/>
      <c r="G41" s="485"/>
      <c r="H41" s="485"/>
      <c r="I41" s="493"/>
      <c r="J41" s="485"/>
      <c r="K41" s="485"/>
      <c r="L41" s="485"/>
      <c r="M41" s="485"/>
      <c r="N41" s="485"/>
      <c r="O41" s="485"/>
      <c r="P41" s="485"/>
      <c r="Q41" s="485"/>
    </row>
    <row r="42" spans="1:17" ht="15">
      <c r="A42" s="485"/>
      <c r="B42" s="485"/>
      <c r="C42" s="485"/>
      <c r="D42" s="485"/>
      <c r="E42" s="485"/>
      <c r="F42" s="485"/>
      <c r="G42" s="485"/>
      <c r="H42" s="485"/>
      <c r="I42" s="493"/>
      <c r="J42" s="485"/>
      <c r="K42" s="485"/>
      <c r="L42" s="485"/>
      <c r="M42" s="485"/>
      <c r="N42" s="485"/>
      <c r="O42" s="485"/>
      <c r="P42" s="485"/>
      <c r="Q42" s="485"/>
    </row>
    <row r="43" spans="1:17" ht="15">
      <c r="A43" s="485"/>
      <c r="B43" s="485"/>
      <c r="C43" s="485"/>
      <c r="D43" s="485"/>
      <c r="E43" s="485"/>
      <c r="F43" s="485"/>
      <c r="G43" s="485"/>
      <c r="H43" s="485"/>
      <c r="I43" s="493"/>
      <c r="J43" s="485"/>
      <c r="K43" s="485"/>
      <c r="L43" s="485"/>
      <c r="M43" s="485"/>
      <c r="N43" s="485"/>
      <c r="O43" s="485"/>
      <c r="P43" s="485"/>
      <c r="Q43" s="485"/>
    </row>
    <row r="44" spans="1:17" ht="15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</row>
    <row r="45" spans="1:17" ht="15">
      <c r="A45" s="485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</row>
    <row r="46" spans="1:17" ht="15">
      <c r="A46" s="485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</row>
    <row r="47" spans="1:17" ht="15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</row>
    <row r="48" spans="1:17" ht="15">
      <c r="A48" s="485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</row>
    <row r="49" spans="1:17" ht="15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</row>
    <row r="50" spans="1:17" ht="1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</row>
    <row r="51" spans="1:17" ht="15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</row>
    <row r="52" spans="1:17" ht="15">
      <c r="A52" s="48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</row>
    <row r="53" spans="1:17" ht="15">
      <c r="A53" s="48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</row>
    <row r="54" spans="1:17" ht="15">
      <c r="A54" s="485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</row>
    <row r="55" spans="1:17" ht="15">
      <c r="A55" s="485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</row>
    <row r="56" spans="1:17" ht="15">
      <c r="A56" s="485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</row>
    <row r="57" spans="1:17" ht="15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</row>
    <row r="58" spans="1:17" ht="15">
      <c r="A58" s="485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</row>
    <row r="59" spans="1:17" ht="15">
      <c r="A59" s="485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</row>
    <row r="60" spans="1:17" ht="15">
      <c r="A60" s="485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</row>
    <row r="61" spans="1:17" ht="15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</row>
    <row r="62" spans="1:17" ht="15">
      <c r="A62" s="485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</row>
    <row r="63" spans="1:17" ht="15">
      <c r="A63" s="485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</row>
  </sheetData>
  <sheetProtection/>
  <mergeCells count="10">
    <mergeCell ref="A6:B6"/>
    <mergeCell ref="A2:H2"/>
    <mergeCell ref="I2:Q2"/>
    <mergeCell ref="P4:Q4"/>
    <mergeCell ref="A5:B5"/>
    <mergeCell ref="C5:E5"/>
    <mergeCell ref="F5:H5"/>
    <mergeCell ref="I5:K5"/>
    <mergeCell ref="L5:N5"/>
    <mergeCell ref="O5:Q5"/>
  </mergeCells>
  <printOptions horizontalCentered="1"/>
  <pageMargins left="0.2755905511811024" right="0.2755905511811024" top="0.4724409448818898" bottom="0.2755905511811024" header="0.31496062992125984" footer="0.31496062992125984"/>
  <pageSetup firstPageNumber="66" useFirstPageNumber="1" horizontalDpi="300" verticalDpi="300" orientation="portrait" paperSize="13" r:id="rId1"/>
  <headerFooter>
    <oddFooter>&amp;C&amp;10&amp;P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AL51"/>
  <sheetViews>
    <sheetView zoomScalePageLayoutView="0" workbookViewId="0" topLeftCell="A1">
      <selection activeCell="H6" sqref="H6:I6"/>
    </sheetView>
  </sheetViews>
  <sheetFormatPr defaultColWidth="10.796875" defaultRowHeight="15"/>
  <cols>
    <col min="1" max="1" width="11.296875" style="378" customWidth="1"/>
    <col min="2" max="2" width="9.69921875" style="378" customWidth="1"/>
    <col min="3" max="5" width="7.796875" style="378" customWidth="1"/>
    <col min="6" max="6" width="7.296875" style="378" customWidth="1"/>
    <col min="7" max="8" width="6.8984375" style="378" customWidth="1"/>
    <col min="9" max="17" width="6.19921875" style="378" customWidth="1"/>
    <col min="18" max="26" width="6.796875" style="378" customWidth="1"/>
    <col min="27" max="27" width="4.796875" style="378" customWidth="1"/>
    <col min="28" max="28" width="6.796875" style="378" customWidth="1"/>
    <col min="29" max="30" width="4.796875" style="378" customWidth="1"/>
    <col min="31" max="32" width="6.796875" style="378" customWidth="1"/>
    <col min="33" max="16384" width="10.796875" style="378" customWidth="1"/>
  </cols>
  <sheetData>
    <row r="1" ht="12.75" customHeight="1"/>
    <row r="2" spans="1:22" ht="18.75" customHeight="1">
      <c r="A2" s="1299" t="s">
        <v>720</v>
      </c>
      <c r="B2" s="1299"/>
      <c r="C2" s="1299"/>
      <c r="D2" s="1299"/>
      <c r="E2" s="1299"/>
      <c r="F2" s="1299"/>
      <c r="G2" s="1299"/>
      <c r="H2" s="1299"/>
      <c r="I2" s="1299" t="s">
        <v>739</v>
      </c>
      <c r="J2" s="1299"/>
      <c r="K2" s="1299"/>
      <c r="L2" s="1299"/>
      <c r="M2" s="1299"/>
      <c r="N2" s="1299"/>
      <c r="O2" s="1299"/>
      <c r="P2" s="1299"/>
      <c r="Q2" s="1299"/>
      <c r="R2" s="485"/>
      <c r="S2" s="485"/>
      <c r="T2" s="485"/>
      <c r="U2" s="485"/>
      <c r="V2" s="485"/>
    </row>
    <row r="3" spans="1:22" ht="18.75" customHeight="1">
      <c r="A3" s="486"/>
      <c r="B3" s="486"/>
      <c r="C3" s="487"/>
      <c r="D3" s="487"/>
      <c r="E3" s="488"/>
      <c r="F3" s="488"/>
      <c r="G3" s="489"/>
      <c r="H3" s="489"/>
      <c r="I3" s="486"/>
      <c r="J3" s="488"/>
      <c r="K3" s="489"/>
      <c r="L3" s="487"/>
      <c r="M3" s="487"/>
      <c r="N3" s="487"/>
      <c r="O3" s="487"/>
      <c r="P3" s="487"/>
      <c r="Q3" s="487"/>
      <c r="R3" s="485"/>
      <c r="S3" s="485"/>
      <c r="T3" s="485"/>
      <c r="U3" s="485"/>
      <c r="V3" s="485"/>
    </row>
    <row r="4" spans="1:37" ht="15.75" customHeight="1">
      <c r="A4" s="490" t="s">
        <v>132</v>
      </c>
      <c r="B4" s="490"/>
      <c r="C4" s="491"/>
      <c r="D4" s="491"/>
      <c r="E4" s="491"/>
      <c r="F4" s="491"/>
      <c r="G4" s="491"/>
      <c r="H4" s="491"/>
      <c r="I4" s="492"/>
      <c r="J4" s="493"/>
      <c r="K4" s="493"/>
      <c r="L4" s="493"/>
      <c r="M4" s="493"/>
      <c r="N4" s="493"/>
      <c r="O4" s="268"/>
      <c r="P4" s="1417" t="s">
        <v>1028</v>
      </c>
      <c r="Q4" s="1417"/>
      <c r="R4" s="493"/>
      <c r="S4" s="493"/>
      <c r="T4" s="493"/>
      <c r="U4" s="493"/>
      <c r="V4" s="493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</row>
    <row r="5" spans="1:38" ht="39.75" customHeight="1">
      <c r="A5" s="1418" t="s">
        <v>133</v>
      </c>
      <c r="B5" s="1419"/>
      <c r="C5" s="1420" t="s">
        <v>144</v>
      </c>
      <c r="D5" s="1420"/>
      <c r="E5" s="1421"/>
      <c r="F5" s="1848" t="s">
        <v>135</v>
      </c>
      <c r="G5" s="1848"/>
      <c r="H5" s="1848"/>
      <c r="I5" s="1848" t="s">
        <v>136</v>
      </c>
      <c r="J5" s="1848"/>
      <c r="K5" s="1849"/>
      <c r="L5" s="1423" t="s">
        <v>137</v>
      </c>
      <c r="M5" s="1420"/>
      <c r="N5" s="1421"/>
      <c r="O5" s="1422" t="s">
        <v>138</v>
      </c>
      <c r="P5" s="1420"/>
      <c r="Q5" s="1420"/>
      <c r="R5" s="493"/>
      <c r="S5" s="493"/>
      <c r="T5" s="493"/>
      <c r="U5" s="493"/>
      <c r="V5" s="493"/>
      <c r="W5" s="402"/>
      <c r="X5" s="402"/>
      <c r="Y5" s="402"/>
      <c r="Z5" s="402"/>
      <c r="AH5" s="402"/>
      <c r="AL5" s="402"/>
    </row>
    <row r="6" spans="1:38" ht="39.75" customHeight="1">
      <c r="A6" s="1415" t="s">
        <v>901</v>
      </c>
      <c r="B6" s="1416"/>
      <c r="C6" s="494" t="s">
        <v>139</v>
      </c>
      <c r="D6" s="495" t="s">
        <v>140</v>
      </c>
      <c r="E6" s="496" t="s">
        <v>141</v>
      </c>
      <c r="F6" s="495" t="s">
        <v>139</v>
      </c>
      <c r="G6" s="495" t="s">
        <v>140</v>
      </c>
      <c r="H6" s="496" t="s">
        <v>141</v>
      </c>
      <c r="I6" s="496" t="s">
        <v>139</v>
      </c>
      <c r="J6" s="495" t="s">
        <v>140</v>
      </c>
      <c r="K6" s="495" t="s">
        <v>141</v>
      </c>
      <c r="L6" s="495" t="s">
        <v>139</v>
      </c>
      <c r="M6" s="495" t="s">
        <v>140</v>
      </c>
      <c r="N6" s="496" t="s">
        <v>141</v>
      </c>
      <c r="O6" s="494" t="s">
        <v>139</v>
      </c>
      <c r="P6" s="495" t="s">
        <v>140</v>
      </c>
      <c r="Q6" s="495" t="s">
        <v>141</v>
      </c>
      <c r="R6" s="402"/>
      <c r="S6" s="402"/>
      <c r="T6" s="402"/>
      <c r="U6" s="402"/>
      <c r="V6" s="402"/>
      <c r="W6" s="402"/>
      <c r="X6" s="402"/>
      <c r="Y6" s="402"/>
      <c r="Z6" s="402"/>
      <c r="AH6" s="402"/>
      <c r="AL6" s="402"/>
    </row>
    <row r="7" spans="1:38" ht="3" customHeight="1">
      <c r="A7" s="177"/>
      <c r="B7" s="178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02"/>
      <c r="S7" s="402"/>
      <c r="T7" s="402"/>
      <c r="U7" s="402"/>
      <c r="V7" s="402"/>
      <c r="W7" s="402"/>
      <c r="X7" s="402"/>
      <c r="Y7" s="402"/>
      <c r="Z7" s="402"/>
      <c r="AH7" s="402"/>
      <c r="AL7" s="402"/>
    </row>
    <row r="8" spans="1:38" ht="32.25" customHeight="1">
      <c r="A8" s="739" t="s">
        <v>1543</v>
      </c>
      <c r="B8" s="176" t="s">
        <v>951</v>
      </c>
      <c r="C8" s="996">
        <v>90591</v>
      </c>
      <c r="D8" s="996">
        <v>45571</v>
      </c>
      <c r="E8" s="996">
        <v>45020</v>
      </c>
      <c r="F8" s="996">
        <v>42842</v>
      </c>
      <c r="G8" s="996">
        <v>23211</v>
      </c>
      <c r="H8" s="996">
        <v>19631</v>
      </c>
      <c r="I8" s="996">
        <v>39471</v>
      </c>
      <c r="J8" s="996">
        <v>19575</v>
      </c>
      <c r="K8" s="996">
        <v>19896</v>
      </c>
      <c r="L8" s="996">
        <v>4477</v>
      </c>
      <c r="M8" s="996">
        <v>2104</v>
      </c>
      <c r="N8" s="996">
        <v>2373</v>
      </c>
      <c r="O8" s="996">
        <v>3801</v>
      </c>
      <c r="P8" s="996">
        <v>681</v>
      </c>
      <c r="Q8" s="996">
        <v>3120</v>
      </c>
      <c r="R8" s="402"/>
      <c r="S8" s="402"/>
      <c r="T8" s="402"/>
      <c r="U8" s="402"/>
      <c r="V8" s="402"/>
      <c r="W8" s="402"/>
      <c r="X8" s="402"/>
      <c r="Y8" s="402"/>
      <c r="Z8" s="402"/>
      <c r="AH8" s="402"/>
      <c r="AL8" s="402"/>
    </row>
    <row r="9" spans="1:38" ht="32.25" customHeight="1">
      <c r="A9" s="739" t="s">
        <v>195</v>
      </c>
      <c r="B9" s="176" t="s">
        <v>185</v>
      </c>
      <c r="C9" s="996">
        <v>91367</v>
      </c>
      <c r="D9" s="996">
        <v>45918</v>
      </c>
      <c r="E9" s="996">
        <v>45449</v>
      </c>
      <c r="F9" s="996">
        <v>43062</v>
      </c>
      <c r="G9" s="996">
        <v>23316</v>
      </c>
      <c r="H9" s="996">
        <v>19746</v>
      </c>
      <c r="I9" s="996">
        <v>39720</v>
      </c>
      <c r="J9" s="996">
        <v>19698</v>
      </c>
      <c r="K9" s="996">
        <v>20022</v>
      </c>
      <c r="L9" s="996">
        <v>4686</v>
      </c>
      <c r="M9" s="996">
        <v>2210</v>
      </c>
      <c r="N9" s="996">
        <v>2476</v>
      </c>
      <c r="O9" s="996">
        <v>3899</v>
      </c>
      <c r="P9" s="996">
        <v>694</v>
      </c>
      <c r="Q9" s="996">
        <v>3205</v>
      </c>
      <c r="R9" s="402"/>
      <c r="S9" s="402"/>
      <c r="T9" s="402"/>
      <c r="U9" s="402"/>
      <c r="V9" s="402"/>
      <c r="W9" s="402"/>
      <c r="X9" s="402"/>
      <c r="Y9" s="402"/>
      <c r="Z9" s="402"/>
      <c r="AH9" s="402"/>
      <c r="AL9" s="402"/>
    </row>
    <row r="10" spans="1:17" s="501" customFormat="1" ht="31.5" customHeight="1">
      <c r="A10" s="780" t="s">
        <v>1544</v>
      </c>
      <c r="B10" s="179" t="s">
        <v>1542</v>
      </c>
      <c r="C10" s="111">
        <f>SUM(C12:C26)</f>
        <v>91939</v>
      </c>
      <c r="D10" s="111">
        <f aca="true" t="shared" si="0" ref="D10:Q10">SUM(D12:D26)</f>
        <v>46103</v>
      </c>
      <c r="E10" s="111">
        <f t="shared" si="0"/>
        <v>45836</v>
      </c>
      <c r="F10" s="111">
        <f t="shared" si="0"/>
        <v>42976</v>
      </c>
      <c r="G10" s="111">
        <f t="shared" si="0"/>
        <v>23257</v>
      </c>
      <c r="H10" s="111">
        <f t="shared" si="0"/>
        <v>19719</v>
      </c>
      <c r="I10" s="111">
        <f t="shared" si="0"/>
        <v>40127</v>
      </c>
      <c r="J10" s="111">
        <f t="shared" si="0"/>
        <v>19882</v>
      </c>
      <c r="K10" s="111">
        <f t="shared" si="0"/>
        <v>20245</v>
      </c>
      <c r="L10" s="111">
        <f t="shared" si="0"/>
        <v>4832</v>
      </c>
      <c r="M10" s="111">
        <f t="shared" si="0"/>
        <v>2268</v>
      </c>
      <c r="N10" s="111">
        <f t="shared" si="0"/>
        <v>2564</v>
      </c>
      <c r="O10" s="111">
        <f t="shared" si="0"/>
        <v>4004</v>
      </c>
      <c r="P10" s="111">
        <f t="shared" si="0"/>
        <v>696</v>
      </c>
      <c r="Q10" s="111">
        <f t="shared" si="0"/>
        <v>3308</v>
      </c>
    </row>
    <row r="11" spans="1:17" s="402" customFormat="1" ht="22.5" customHeight="1">
      <c r="A11" s="739"/>
      <c r="B11" s="17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</row>
    <row r="12" spans="1:17" s="402" customFormat="1" ht="24" customHeight="1">
      <c r="A12" s="739" t="s">
        <v>1212</v>
      </c>
      <c r="B12" s="504" t="s">
        <v>145</v>
      </c>
      <c r="C12" s="256">
        <f>SUM(F12+I12+L12+O12)</f>
        <v>7009</v>
      </c>
      <c r="D12" s="256">
        <f>SUM(G12+J12+M12+P12)</f>
        <v>3464</v>
      </c>
      <c r="E12" s="256">
        <f>SUM(H12+K12+N12+Q12)</f>
        <v>3545</v>
      </c>
      <c r="F12" s="256">
        <f>SUM(G12:H12)</f>
        <v>3358</v>
      </c>
      <c r="G12" s="256">
        <v>1812</v>
      </c>
      <c r="H12" s="256">
        <v>1546</v>
      </c>
      <c r="I12" s="256">
        <f>SUM(J12:K12)</f>
        <v>3116</v>
      </c>
      <c r="J12" s="256">
        <v>1495</v>
      </c>
      <c r="K12" s="256">
        <v>1621</v>
      </c>
      <c r="L12" s="256">
        <f>SUM(M12:N12)</f>
        <v>300</v>
      </c>
      <c r="M12" s="256">
        <v>120</v>
      </c>
      <c r="N12" s="256">
        <v>180</v>
      </c>
      <c r="O12" s="256">
        <f>SUM(P12:Q12)</f>
        <v>235</v>
      </c>
      <c r="P12" s="256">
        <v>37</v>
      </c>
      <c r="Q12" s="256">
        <v>198</v>
      </c>
    </row>
    <row r="13" spans="1:17" s="402" customFormat="1" ht="24" customHeight="1">
      <c r="A13" s="739" t="s">
        <v>1213</v>
      </c>
      <c r="B13" s="504" t="s">
        <v>145</v>
      </c>
      <c r="C13" s="256">
        <f aca="true" t="shared" si="1" ref="C13:C26">SUM(F13+I13+L13+O13)</f>
        <v>6022</v>
      </c>
      <c r="D13" s="256">
        <f aca="true" t="shared" si="2" ref="D13:D26">SUM(G13+J13+M13+P13)</f>
        <v>3027</v>
      </c>
      <c r="E13" s="256">
        <f aca="true" t="shared" si="3" ref="E13:E26">SUM(H13+K13+N13+Q13)</f>
        <v>2995</v>
      </c>
      <c r="F13" s="256">
        <f aca="true" t="shared" si="4" ref="F13:F26">SUM(G13:H13)</f>
        <v>2848</v>
      </c>
      <c r="G13" s="256">
        <v>1546</v>
      </c>
      <c r="H13" s="256">
        <v>1302</v>
      </c>
      <c r="I13" s="256">
        <f aca="true" t="shared" si="5" ref="I13:I26">SUM(J13:K13)</f>
        <v>2632</v>
      </c>
      <c r="J13" s="256">
        <v>1302</v>
      </c>
      <c r="K13" s="256">
        <v>1330</v>
      </c>
      <c r="L13" s="256">
        <f aca="true" t="shared" si="6" ref="L13:L26">SUM(M13:N13)</f>
        <v>267</v>
      </c>
      <c r="M13" s="256">
        <v>127</v>
      </c>
      <c r="N13" s="256">
        <v>140</v>
      </c>
      <c r="O13" s="256">
        <f aca="true" t="shared" si="7" ref="O13:O26">SUM(P13:Q13)</f>
        <v>275</v>
      </c>
      <c r="P13" s="256">
        <v>52</v>
      </c>
      <c r="Q13" s="256">
        <v>223</v>
      </c>
    </row>
    <row r="14" spans="1:17" s="402" customFormat="1" ht="24" customHeight="1">
      <c r="A14" s="739" t="s">
        <v>1214</v>
      </c>
      <c r="B14" s="504" t="s">
        <v>145</v>
      </c>
      <c r="C14" s="256">
        <f t="shared" si="1"/>
        <v>6541</v>
      </c>
      <c r="D14" s="256">
        <f t="shared" si="2"/>
        <v>3294</v>
      </c>
      <c r="E14" s="256">
        <f t="shared" si="3"/>
        <v>3247</v>
      </c>
      <c r="F14" s="256">
        <f t="shared" si="4"/>
        <v>3035</v>
      </c>
      <c r="G14" s="256">
        <v>1652</v>
      </c>
      <c r="H14" s="256">
        <v>1383</v>
      </c>
      <c r="I14" s="256">
        <f t="shared" si="5"/>
        <v>2867</v>
      </c>
      <c r="J14" s="256">
        <v>1407</v>
      </c>
      <c r="K14" s="256">
        <v>1460</v>
      </c>
      <c r="L14" s="256">
        <f t="shared" si="6"/>
        <v>370</v>
      </c>
      <c r="M14" s="256">
        <v>191</v>
      </c>
      <c r="N14" s="256">
        <v>179</v>
      </c>
      <c r="O14" s="256">
        <f t="shared" si="7"/>
        <v>269</v>
      </c>
      <c r="P14" s="256">
        <v>44</v>
      </c>
      <c r="Q14" s="256">
        <v>225</v>
      </c>
    </row>
    <row r="15" spans="1:17" s="402" customFormat="1" ht="24" customHeight="1">
      <c r="A15" s="739" t="s">
        <v>1215</v>
      </c>
      <c r="B15" s="504" t="s">
        <v>145</v>
      </c>
      <c r="C15" s="256">
        <f t="shared" si="1"/>
        <v>7064</v>
      </c>
      <c r="D15" s="256">
        <f t="shared" si="2"/>
        <v>3596</v>
      </c>
      <c r="E15" s="256">
        <f t="shared" si="3"/>
        <v>3468</v>
      </c>
      <c r="F15" s="256">
        <f t="shared" si="4"/>
        <v>3379</v>
      </c>
      <c r="G15" s="256">
        <v>1876</v>
      </c>
      <c r="H15" s="256">
        <v>1503</v>
      </c>
      <c r="I15" s="256">
        <f t="shared" si="5"/>
        <v>3126</v>
      </c>
      <c r="J15" s="256">
        <v>1538</v>
      </c>
      <c r="K15" s="256">
        <v>1588</v>
      </c>
      <c r="L15" s="256">
        <f t="shared" si="6"/>
        <v>293</v>
      </c>
      <c r="M15" s="256">
        <v>131</v>
      </c>
      <c r="N15" s="256">
        <v>162</v>
      </c>
      <c r="O15" s="256">
        <f t="shared" si="7"/>
        <v>266</v>
      </c>
      <c r="P15" s="256">
        <v>51</v>
      </c>
      <c r="Q15" s="256">
        <v>215</v>
      </c>
    </row>
    <row r="16" spans="1:17" s="402" customFormat="1" ht="24" customHeight="1">
      <c r="A16" s="739" t="s">
        <v>1216</v>
      </c>
      <c r="B16" s="504" t="s">
        <v>145</v>
      </c>
      <c r="C16" s="256">
        <f t="shared" si="1"/>
        <v>5262</v>
      </c>
      <c r="D16" s="256">
        <f t="shared" si="2"/>
        <v>2594</v>
      </c>
      <c r="E16" s="256">
        <f t="shared" si="3"/>
        <v>2668</v>
      </c>
      <c r="F16" s="256">
        <f t="shared" si="4"/>
        <v>2487</v>
      </c>
      <c r="G16" s="256">
        <v>1282</v>
      </c>
      <c r="H16" s="256">
        <v>1205</v>
      </c>
      <c r="I16" s="256">
        <f t="shared" si="5"/>
        <v>2277</v>
      </c>
      <c r="J16" s="256">
        <v>1129</v>
      </c>
      <c r="K16" s="256">
        <v>1148</v>
      </c>
      <c r="L16" s="256">
        <f t="shared" si="6"/>
        <v>266</v>
      </c>
      <c r="M16" s="256">
        <v>133</v>
      </c>
      <c r="N16" s="256">
        <v>133</v>
      </c>
      <c r="O16" s="256">
        <f t="shared" si="7"/>
        <v>232</v>
      </c>
      <c r="P16" s="256">
        <v>50</v>
      </c>
      <c r="Q16" s="256">
        <v>182</v>
      </c>
    </row>
    <row r="17" spans="1:17" s="402" customFormat="1" ht="24" customHeight="1">
      <c r="A17" s="739" t="s">
        <v>1217</v>
      </c>
      <c r="B17" s="504" t="s">
        <v>145</v>
      </c>
      <c r="C17" s="256">
        <f t="shared" si="1"/>
        <v>5738</v>
      </c>
      <c r="D17" s="256">
        <f t="shared" si="2"/>
        <v>2811</v>
      </c>
      <c r="E17" s="256">
        <f t="shared" si="3"/>
        <v>2927</v>
      </c>
      <c r="F17" s="256">
        <f t="shared" si="4"/>
        <v>2756</v>
      </c>
      <c r="G17" s="256">
        <v>1450</v>
      </c>
      <c r="H17" s="256">
        <v>1306</v>
      </c>
      <c r="I17" s="256">
        <f t="shared" si="5"/>
        <v>2372</v>
      </c>
      <c r="J17" s="256">
        <v>1174</v>
      </c>
      <c r="K17" s="256">
        <v>1198</v>
      </c>
      <c r="L17" s="256">
        <f t="shared" si="6"/>
        <v>368</v>
      </c>
      <c r="M17" s="256">
        <v>153</v>
      </c>
      <c r="N17" s="256">
        <v>215</v>
      </c>
      <c r="O17" s="256">
        <f t="shared" si="7"/>
        <v>242</v>
      </c>
      <c r="P17" s="256">
        <v>34</v>
      </c>
      <c r="Q17" s="256">
        <v>208</v>
      </c>
    </row>
    <row r="18" spans="1:17" s="402" customFormat="1" ht="24" customHeight="1">
      <c r="A18" s="739" t="s">
        <v>1218</v>
      </c>
      <c r="B18" s="504" t="s">
        <v>145</v>
      </c>
      <c r="C18" s="256">
        <f t="shared" si="1"/>
        <v>7478</v>
      </c>
      <c r="D18" s="256">
        <f t="shared" si="2"/>
        <v>3803</v>
      </c>
      <c r="E18" s="256">
        <f t="shared" si="3"/>
        <v>3675</v>
      </c>
      <c r="F18" s="256">
        <f t="shared" si="4"/>
        <v>3402</v>
      </c>
      <c r="G18" s="256">
        <v>1883</v>
      </c>
      <c r="H18" s="256">
        <v>1519</v>
      </c>
      <c r="I18" s="256">
        <f t="shared" si="5"/>
        <v>3223</v>
      </c>
      <c r="J18" s="256">
        <v>1632</v>
      </c>
      <c r="K18" s="256">
        <v>1591</v>
      </c>
      <c r="L18" s="256">
        <f t="shared" si="6"/>
        <v>437</v>
      </c>
      <c r="M18" s="256">
        <v>225</v>
      </c>
      <c r="N18" s="256">
        <v>212</v>
      </c>
      <c r="O18" s="256">
        <f t="shared" si="7"/>
        <v>416</v>
      </c>
      <c r="P18" s="256">
        <v>63</v>
      </c>
      <c r="Q18" s="256">
        <v>353</v>
      </c>
    </row>
    <row r="19" spans="1:17" s="402" customFormat="1" ht="24" customHeight="1">
      <c r="A19" s="739" t="s">
        <v>1219</v>
      </c>
      <c r="B19" s="504" t="s">
        <v>145</v>
      </c>
      <c r="C19" s="256">
        <f t="shared" si="1"/>
        <v>7173</v>
      </c>
      <c r="D19" s="256">
        <f t="shared" si="2"/>
        <v>3537</v>
      </c>
      <c r="E19" s="256">
        <f t="shared" si="3"/>
        <v>3636</v>
      </c>
      <c r="F19" s="256">
        <f t="shared" si="4"/>
        <v>3379</v>
      </c>
      <c r="G19" s="256">
        <v>1798</v>
      </c>
      <c r="H19" s="256">
        <v>1581</v>
      </c>
      <c r="I19" s="256">
        <f t="shared" si="5"/>
        <v>3073</v>
      </c>
      <c r="J19" s="256">
        <v>1515</v>
      </c>
      <c r="K19" s="256">
        <v>1558</v>
      </c>
      <c r="L19" s="256">
        <f t="shared" si="6"/>
        <v>442</v>
      </c>
      <c r="M19" s="256">
        <v>183</v>
      </c>
      <c r="N19" s="256">
        <v>259</v>
      </c>
      <c r="O19" s="256">
        <f t="shared" si="7"/>
        <v>279</v>
      </c>
      <c r="P19" s="256">
        <v>41</v>
      </c>
      <c r="Q19" s="256">
        <v>238</v>
      </c>
    </row>
    <row r="20" spans="1:17" s="402" customFormat="1" ht="24" customHeight="1">
      <c r="A20" s="739" t="s">
        <v>1220</v>
      </c>
      <c r="B20" s="504" t="s">
        <v>145</v>
      </c>
      <c r="C20" s="256">
        <f t="shared" si="1"/>
        <v>5499</v>
      </c>
      <c r="D20" s="256">
        <f t="shared" si="2"/>
        <v>2725</v>
      </c>
      <c r="E20" s="256">
        <f t="shared" si="3"/>
        <v>2774</v>
      </c>
      <c r="F20" s="256">
        <f t="shared" si="4"/>
        <v>2712</v>
      </c>
      <c r="G20" s="256">
        <v>1477</v>
      </c>
      <c r="H20" s="256">
        <v>1235</v>
      </c>
      <c r="I20" s="256">
        <f t="shared" si="5"/>
        <v>2361</v>
      </c>
      <c r="J20" s="256">
        <v>1110</v>
      </c>
      <c r="K20" s="256">
        <v>1251</v>
      </c>
      <c r="L20" s="256">
        <f t="shared" si="6"/>
        <v>266</v>
      </c>
      <c r="M20" s="256">
        <v>115</v>
      </c>
      <c r="N20" s="256">
        <v>151</v>
      </c>
      <c r="O20" s="256">
        <f t="shared" si="7"/>
        <v>160</v>
      </c>
      <c r="P20" s="256">
        <v>23</v>
      </c>
      <c r="Q20" s="256">
        <v>137</v>
      </c>
    </row>
    <row r="21" spans="1:17" s="402" customFormat="1" ht="24" customHeight="1">
      <c r="A21" s="739" t="s">
        <v>1221</v>
      </c>
      <c r="B21" s="504" t="s">
        <v>145</v>
      </c>
      <c r="C21" s="256">
        <f t="shared" si="1"/>
        <v>5792</v>
      </c>
      <c r="D21" s="256">
        <f t="shared" si="2"/>
        <v>2957</v>
      </c>
      <c r="E21" s="256">
        <f t="shared" si="3"/>
        <v>2835</v>
      </c>
      <c r="F21" s="256">
        <f t="shared" si="4"/>
        <v>2686</v>
      </c>
      <c r="G21" s="256">
        <v>1468</v>
      </c>
      <c r="H21" s="256">
        <v>1218</v>
      </c>
      <c r="I21" s="256">
        <f t="shared" si="5"/>
        <v>2615</v>
      </c>
      <c r="J21" s="256">
        <v>1312</v>
      </c>
      <c r="K21" s="256">
        <v>1303</v>
      </c>
      <c r="L21" s="256">
        <f t="shared" si="6"/>
        <v>255</v>
      </c>
      <c r="M21" s="256">
        <v>125</v>
      </c>
      <c r="N21" s="256">
        <v>130</v>
      </c>
      <c r="O21" s="256">
        <f t="shared" si="7"/>
        <v>236</v>
      </c>
      <c r="P21" s="256">
        <v>52</v>
      </c>
      <c r="Q21" s="256">
        <v>184</v>
      </c>
    </row>
    <row r="22" spans="1:17" s="402" customFormat="1" ht="24" customHeight="1">
      <c r="A22" s="739" t="s">
        <v>1222</v>
      </c>
      <c r="B22" s="504" t="s">
        <v>145</v>
      </c>
      <c r="C22" s="256">
        <f t="shared" si="1"/>
        <v>3854</v>
      </c>
      <c r="D22" s="256">
        <f t="shared" si="2"/>
        <v>2008</v>
      </c>
      <c r="E22" s="256">
        <f t="shared" si="3"/>
        <v>1846</v>
      </c>
      <c r="F22" s="256">
        <f t="shared" si="4"/>
        <v>1720</v>
      </c>
      <c r="G22" s="256">
        <v>939</v>
      </c>
      <c r="H22" s="256">
        <v>781</v>
      </c>
      <c r="I22" s="256">
        <f t="shared" si="5"/>
        <v>1789</v>
      </c>
      <c r="J22" s="256">
        <v>939</v>
      </c>
      <c r="K22" s="256">
        <v>850</v>
      </c>
      <c r="L22" s="256">
        <f t="shared" si="6"/>
        <v>145</v>
      </c>
      <c r="M22" s="256">
        <v>85</v>
      </c>
      <c r="N22" s="256">
        <v>60</v>
      </c>
      <c r="O22" s="256">
        <f t="shared" si="7"/>
        <v>200</v>
      </c>
      <c r="P22" s="256">
        <v>45</v>
      </c>
      <c r="Q22" s="256">
        <v>155</v>
      </c>
    </row>
    <row r="23" spans="1:17" s="402" customFormat="1" ht="24" customHeight="1">
      <c r="A23" s="739" t="s">
        <v>1223</v>
      </c>
      <c r="B23" s="504" t="s">
        <v>145</v>
      </c>
      <c r="C23" s="256">
        <f t="shared" si="1"/>
        <v>4386</v>
      </c>
      <c r="D23" s="256">
        <f t="shared" si="2"/>
        <v>2232</v>
      </c>
      <c r="E23" s="256">
        <f t="shared" si="3"/>
        <v>2154</v>
      </c>
      <c r="F23" s="256">
        <f t="shared" si="4"/>
        <v>1834</v>
      </c>
      <c r="G23" s="256">
        <v>1075</v>
      </c>
      <c r="H23" s="256">
        <v>759</v>
      </c>
      <c r="I23" s="256">
        <f t="shared" si="5"/>
        <v>1795</v>
      </c>
      <c r="J23" s="256">
        <v>921</v>
      </c>
      <c r="K23" s="256">
        <v>874</v>
      </c>
      <c r="L23" s="256">
        <f t="shared" si="6"/>
        <v>376</v>
      </c>
      <c r="M23" s="256">
        <v>195</v>
      </c>
      <c r="N23" s="256">
        <v>181</v>
      </c>
      <c r="O23" s="256">
        <f t="shared" si="7"/>
        <v>381</v>
      </c>
      <c r="P23" s="256">
        <v>41</v>
      </c>
      <c r="Q23" s="256">
        <v>340</v>
      </c>
    </row>
    <row r="24" spans="1:17" s="402" customFormat="1" ht="24" customHeight="1">
      <c r="A24" s="739" t="s">
        <v>1224</v>
      </c>
      <c r="B24" s="504" t="s">
        <v>145</v>
      </c>
      <c r="C24" s="256">
        <f t="shared" si="1"/>
        <v>10944</v>
      </c>
      <c r="D24" s="256">
        <f t="shared" si="2"/>
        <v>5482</v>
      </c>
      <c r="E24" s="256">
        <f t="shared" si="3"/>
        <v>5462</v>
      </c>
      <c r="F24" s="256">
        <f t="shared" si="4"/>
        <v>5123</v>
      </c>
      <c r="G24" s="256">
        <v>2715</v>
      </c>
      <c r="H24" s="256">
        <v>2408</v>
      </c>
      <c r="I24" s="256">
        <f t="shared" si="5"/>
        <v>4896</v>
      </c>
      <c r="J24" s="256">
        <v>2421</v>
      </c>
      <c r="K24" s="256">
        <v>2475</v>
      </c>
      <c r="L24" s="256">
        <f t="shared" si="6"/>
        <v>524</v>
      </c>
      <c r="M24" s="256">
        <v>260</v>
      </c>
      <c r="N24" s="256">
        <v>264</v>
      </c>
      <c r="O24" s="256">
        <f t="shared" si="7"/>
        <v>401</v>
      </c>
      <c r="P24" s="256">
        <v>86</v>
      </c>
      <c r="Q24" s="256">
        <v>315</v>
      </c>
    </row>
    <row r="25" spans="1:17" s="402" customFormat="1" ht="24" customHeight="1">
      <c r="A25" s="739" t="s">
        <v>1225</v>
      </c>
      <c r="B25" s="504" t="s">
        <v>145</v>
      </c>
      <c r="C25" s="256">
        <f t="shared" si="1"/>
        <v>4301</v>
      </c>
      <c r="D25" s="256">
        <f t="shared" si="2"/>
        <v>2085</v>
      </c>
      <c r="E25" s="256">
        <f t="shared" si="3"/>
        <v>2216</v>
      </c>
      <c r="F25" s="256">
        <f t="shared" si="4"/>
        <v>2076</v>
      </c>
      <c r="G25" s="256">
        <v>1098</v>
      </c>
      <c r="H25" s="256">
        <v>978</v>
      </c>
      <c r="I25" s="256">
        <f t="shared" si="5"/>
        <v>1738</v>
      </c>
      <c r="J25" s="256">
        <v>840</v>
      </c>
      <c r="K25" s="256">
        <v>898</v>
      </c>
      <c r="L25" s="256">
        <f t="shared" si="6"/>
        <v>328</v>
      </c>
      <c r="M25" s="256">
        <v>126</v>
      </c>
      <c r="N25" s="256">
        <v>202</v>
      </c>
      <c r="O25" s="256">
        <f t="shared" si="7"/>
        <v>159</v>
      </c>
      <c r="P25" s="256">
        <v>21</v>
      </c>
      <c r="Q25" s="256">
        <v>138</v>
      </c>
    </row>
    <row r="26" spans="1:17" s="402" customFormat="1" ht="24" customHeight="1">
      <c r="A26" s="739" t="s">
        <v>1226</v>
      </c>
      <c r="B26" s="504" t="s">
        <v>145</v>
      </c>
      <c r="C26" s="256">
        <f t="shared" si="1"/>
        <v>4876</v>
      </c>
      <c r="D26" s="256">
        <f t="shared" si="2"/>
        <v>2488</v>
      </c>
      <c r="E26" s="256">
        <f t="shared" si="3"/>
        <v>2388</v>
      </c>
      <c r="F26" s="256">
        <f t="shared" si="4"/>
        <v>2181</v>
      </c>
      <c r="G26" s="256">
        <v>1186</v>
      </c>
      <c r="H26" s="256">
        <v>995</v>
      </c>
      <c r="I26" s="256">
        <f t="shared" si="5"/>
        <v>2247</v>
      </c>
      <c r="J26" s="256">
        <v>1147</v>
      </c>
      <c r="K26" s="256">
        <v>1100</v>
      </c>
      <c r="L26" s="256">
        <f t="shared" si="6"/>
        <v>195</v>
      </c>
      <c r="M26" s="256">
        <v>99</v>
      </c>
      <c r="N26" s="256">
        <v>96</v>
      </c>
      <c r="O26" s="256">
        <f t="shared" si="7"/>
        <v>253</v>
      </c>
      <c r="P26" s="256">
        <v>56</v>
      </c>
      <c r="Q26" s="256">
        <v>197</v>
      </c>
    </row>
    <row r="27" spans="1:17" ht="3" customHeight="1">
      <c r="A27" s="498"/>
      <c r="B27" s="176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</row>
    <row r="28" spans="1:17" ht="14.25" customHeight="1">
      <c r="A28" s="481" t="s">
        <v>15</v>
      </c>
      <c r="B28" s="481"/>
      <c r="C28" s="503"/>
      <c r="D28" s="503"/>
      <c r="E28" s="503"/>
      <c r="F28" s="503"/>
      <c r="G28" s="503"/>
      <c r="H28" s="503"/>
      <c r="I28" s="151" t="s">
        <v>1499</v>
      </c>
      <c r="J28" s="503"/>
      <c r="K28" s="503"/>
      <c r="L28" s="503"/>
      <c r="M28" s="503"/>
      <c r="N28" s="503"/>
      <c r="O28" s="503"/>
      <c r="P28" s="503"/>
      <c r="Q28" s="503"/>
    </row>
    <row r="29" spans="1:17" ht="15">
      <c r="A29" s="485"/>
      <c r="B29" s="485"/>
      <c r="C29" s="485"/>
      <c r="D29" s="485"/>
      <c r="E29" s="485"/>
      <c r="F29" s="485"/>
      <c r="G29" s="485"/>
      <c r="H29" s="485"/>
      <c r="I29" s="493"/>
      <c r="J29" s="485"/>
      <c r="K29" s="485"/>
      <c r="L29" s="485"/>
      <c r="M29" s="485"/>
      <c r="N29" s="485"/>
      <c r="O29" s="485"/>
      <c r="P29" s="485"/>
      <c r="Q29" s="485"/>
    </row>
    <row r="30" spans="1:17" ht="15">
      <c r="A30" s="485"/>
      <c r="B30" s="485"/>
      <c r="C30" s="485"/>
      <c r="D30" s="485"/>
      <c r="E30" s="485"/>
      <c r="F30" s="485"/>
      <c r="G30" s="485"/>
      <c r="H30" s="485"/>
      <c r="I30" s="493"/>
      <c r="J30" s="485"/>
      <c r="K30" s="485"/>
      <c r="L30" s="485"/>
      <c r="M30" s="485"/>
      <c r="N30" s="485"/>
      <c r="O30" s="485"/>
      <c r="P30" s="485"/>
      <c r="Q30" s="485"/>
    </row>
    <row r="31" spans="1:17" ht="15">
      <c r="A31" s="485"/>
      <c r="B31" s="485"/>
      <c r="C31" s="485"/>
      <c r="D31" s="485"/>
      <c r="E31" s="485"/>
      <c r="F31" s="485"/>
      <c r="G31" s="485"/>
      <c r="H31" s="485"/>
      <c r="I31" s="493"/>
      <c r="J31" s="485"/>
      <c r="K31" s="485"/>
      <c r="L31" s="485"/>
      <c r="M31" s="485"/>
      <c r="N31" s="485"/>
      <c r="O31" s="485"/>
      <c r="P31" s="485"/>
      <c r="Q31" s="485"/>
    </row>
    <row r="32" spans="1:17" ht="15">
      <c r="A32" s="485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</row>
    <row r="33" spans="1:17" ht="15">
      <c r="A33" s="485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</row>
    <row r="34" spans="1:17" ht="15">
      <c r="A34" s="485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</row>
    <row r="35" spans="1:17" ht="15">
      <c r="A35" s="485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</row>
    <row r="36" spans="1:17" ht="15">
      <c r="A36" s="485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</row>
    <row r="37" spans="1:17" ht="15">
      <c r="A37" s="485"/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</row>
    <row r="38" spans="1:17" ht="15">
      <c r="A38" s="485"/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</row>
    <row r="39" spans="1:17" ht="15">
      <c r="A39" s="485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</row>
    <row r="40" spans="1:17" ht="15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</row>
    <row r="41" spans="1:17" ht="15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</row>
    <row r="42" spans="1:17" ht="15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</row>
    <row r="43" spans="1:17" ht="15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</row>
    <row r="44" spans="1:17" ht="15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</row>
    <row r="45" spans="1:17" ht="15">
      <c r="A45" s="485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</row>
    <row r="46" spans="1:17" ht="15">
      <c r="A46" s="485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</row>
    <row r="47" spans="1:17" ht="15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</row>
    <row r="48" spans="1:17" ht="15">
      <c r="A48" s="485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</row>
    <row r="49" spans="1:17" ht="15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</row>
    <row r="50" spans="1:17" ht="1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</row>
    <row r="51" spans="1:17" ht="15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</row>
  </sheetData>
  <sheetProtection/>
  <mergeCells count="10">
    <mergeCell ref="A6:B6"/>
    <mergeCell ref="A2:H2"/>
    <mergeCell ref="I2:Q2"/>
    <mergeCell ref="P4:Q4"/>
    <mergeCell ref="A5:B5"/>
    <mergeCell ref="C5:E5"/>
    <mergeCell ref="F5:H5"/>
    <mergeCell ref="I5:K5"/>
    <mergeCell ref="L5:N5"/>
    <mergeCell ref="O5:Q5"/>
  </mergeCells>
  <printOptions horizontalCentered="1"/>
  <pageMargins left="0.2755905511811024" right="0.2755905511811024" top="0.4724409448818898" bottom="0.2755905511811024" header="0.31496062992125984" footer="0.31496062992125984"/>
  <pageSetup firstPageNumber="68" useFirstPageNumber="1" horizontalDpi="300" verticalDpi="300" orientation="portrait" paperSize="13" r:id="rId1"/>
  <headerFooter>
    <oddFooter>&amp;C&amp;10&amp;P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AL47"/>
  <sheetViews>
    <sheetView zoomScalePageLayoutView="0" workbookViewId="0" topLeftCell="A10">
      <selection activeCell="G7" sqref="G7:H7"/>
    </sheetView>
  </sheetViews>
  <sheetFormatPr defaultColWidth="10.796875" defaultRowHeight="15"/>
  <cols>
    <col min="1" max="1" width="11.59765625" style="522" customWidth="1"/>
    <col min="2" max="2" width="9.796875" style="522" customWidth="1"/>
    <col min="3" max="8" width="8.296875" style="511" customWidth="1"/>
    <col min="9" max="9" width="8.09765625" style="511" customWidth="1"/>
    <col min="10" max="11" width="7.796875" style="511" customWidth="1"/>
    <col min="12" max="12" width="8.09765625" style="511" customWidth="1"/>
    <col min="13" max="14" width="7.796875" style="511" customWidth="1"/>
    <col min="15" max="15" width="8.796875" style="511" customWidth="1"/>
    <col min="16" max="26" width="6.796875" style="511" customWidth="1"/>
    <col min="27" max="27" width="4.796875" style="511" customWidth="1"/>
    <col min="28" max="28" width="6.796875" style="511" customWidth="1"/>
    <col min="29" max="30" width="4.796875" style="511" customWidth="1"/>
    <col min="31" max="32" width="6.796875" style="511" customWidth="1"/>
    <col min="33" max="16384" width="10.796875" style="511" customWidth="1"/>
  </cols>
  <sheetData>
    <row r="2" spans="1:14" s="505" customFormat="1" ht="18.75" customHeight="1">
      <c r="A2" s="1299" t="s">
        <v>721</v>
      </c>
      <c r="B2" s="1299"/>
      <c r="C2" s="1299"/>
      <c r="D2" s="1299"/>
      <c r="E2" s="1299"/>
      <c r="F2" s="1299"/>
      <c r="G2" s="1299"/>
      <c r="H2" s="1429" t="s">
        <v>740</v>
      </c>
      <c r="I2" s="1429"/>
      <c r="J2" s="1429"/>
      <c r="K2" s="1429"/>
      <c r="L2" s="1429"/>
      <c r="M2" s="1429"/>
      <c r="N2" s="1429"/>
    </row>
    <row r="3" spans="1:14" s="505" customFormat="1" ht="12.75" customHeight="1">
      <c r="A3" s="486"/>
      <c r="B3" s="486"/>
      <c r="C3" s="506"/>
      <c r="D3" s="506"/>
      <c r="E3" s="489"/>
      <c r="F3" s="489"/>
      <c r="G3" s="39"/>
      <c r="H3" s="489"/>
      <c r="I3" s="489"/>
      <c r="J3" s="506"/>
      <c r="K3" s="506"/>
      <c r="L3" s="506"/>
      <c r="M3" s="506"/>
      <c r="N3" s="506"/>
    </row>
    <row r="4" spans="1:37" ht="15.75" customHeight="1">
      <c r="A4" s="507" t="s">
        <v>146</v>
      </c>
      <c r="B4" s="507"/>
      <c r="C4" s="507"/>
      <c r="D4" s="507"/>
      <c r="E4" s="507"/>
      <c r="F4" s="507"/>
      <c r="G4" s="491"/>
      <c r="H4" s="508"/>
      <c r="I4" s="508"/>
      <c r="J4" s="508"/>
      <c r="K4" s="508"/>
      <c r="L4" s="509"/>
      <c r="M4" s="1430" t="s">
        <v>1027</v>
      </c>
      <c r="N4" s="1430"/>
      <c r="O4" s="510"/>
      <c r="P4" s="510"/>
      <c r="Q4" s="508"/>
      <c r="R4" s="508"/>
      <c r="S4" s="510"/>
      <c r="T4" s="508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</row>
    <row r="5" spans="1:38" ht="25.5" customHeight="1">
      <c r="A5" s="1418" t="s">
        <v>147</v>
      </c>
      <c r="B5" s="1419"/>
      <c r="C5" s="1431" t="s">
        <v>148</v>
      </c>
      <c r="D5" s="1431"/>
      <c r="E5" s="1432"/>
      <c r="F5" s="1426" t="s">
        <v>149</v>
      </c>
      <c r="G5" s="1427"/>
      <c r="H5" s="1427"/>
      <c r="I5" s="1427"/>
      <c r="J5" s="1427"/>
      <c r="K5" s="1427"/>
      <c r="L5" s="1427"/>
      <c r="M5" s="1427"/>
      <c r="N5" s="1427"/>
      <c r="O5" s="508"/>
      <c r="P5" s="508"/>
      <c r="Q5" s="508"/>
      <c r="R5" s="508"/>
      <c r="S5" s="508"/>
      <c r="T5" s="508"/>
      <c r="U5" s="508"/>
      <c r="V5" s="508"/>
      <c r="W5" s="510"/>
      <c r="X5" s="510"/>
      <c r="Y5" s="510"/>
      <c r="Z5" s="510"/>
      <c r="AH5" s="510"/>
      <c r="AL5" s="510"/>
    </row>
    <row r="6" spans="1:38" ht="25.5" customHeight="1">
      <c r="A6" s="1433"/>
      <c r="B6" s="1434"/>
      <c r="C6" s="512" t="s">
        <v>150</v>
      </c>
      <c r="D6" s="512" t="s">
        <v>151</v>
      </c>
      <c r="E6" s="512" t="s">
        <v>152</v>
      </c>
      <c r="F6" s="1435" t="s">
        <v>159</v>
      </c>
      <c r="G6" s="1436"/>
      <c r="H6" s="1437"/>
      <c r="I6" s="1428" t="s">
        <v>153</v>
      </c>
      <c r="J6" s="1300"/>
      <c r="K6" s="1301"/>
      <c r="L6" s="513" t="s">
        <v>154</v>
      </c>
      <c r="M6" s="514"/>
      <c r="N6" s="514"/>
      <c r="O6" s="510"/>
      <c r="P6" s="510"/>
      <c r="Q6" s="510"/>
      <c r="T6" s="510"/>
      <c r="W6" s="510"/>
      <c r="AH6" s="510"/>
      <c r="AL6" s="510"/>
    </row>
    <row r="7" spans="1:38" ht="27" customHeight="1">
      <c r="A7" s="1424" t="s">
        <v>1145</v>
      </c>
      <c r="B7" s="1425"/>
      <c r="C7" s="181" t="s">
        <v>900</v>
      </c>
      <c r="D7" s="181" t="s">
        <v>1029</v>
      </c>
      <c r="E7" s="181" t="s">
        <v>1030</v>
      </c>
      <c r="F7" s="515" t="s">
        <v>180</v>
      </c>
      <c r="G7" s="391" t="s">
        <v>155</v>
      </c>
      <c r="H7" s="391" t="s">
        <v>156</v>
      </c>
      <c r="I7" s="515" t="s">
        <v>157</v>
      </c>
      <c r="J7" s="391" t="s">
        <v>158</v>
      </c>
      <c r="K7" s="516" t="s">
        <v>156</v>
      </c>
      <c r="L7" s="515" t="s">
        <v>157</v>
      </c>
      <c r="M7" s="391" t="s">
        <v>158</v>
      </c>
      <c r="N7" s="515" t="s">
        <v>156</v>
      </c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H7" s="510"/>
      <c r="AL7" s="510"/>
    </row>
    <row r="8" spans="1:38" ht="3" customHeight="1">
      <c r="A8" s="40"/>
      <c r="B8" s="182"/>
      <c r="C8" s="41"/>
      <c r="D8" s="41"/>
      <c r="E8" s="41"/>
      <c r="F8" s="517"/>
      <c r="G8" s="517"/>
      <c r="H8" s="517"/>
      <c r="I8" s="517"/>
      <c r="J8" s="517"/>
      <c r="K8" s="517"/>
      <c r="L8" s="517"/>
      <c r="M8" s="517"/>
      <c r="N8" s="517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H8" s="510"/>
      <c r="AL8" s="510"/>
    </row>
    <row r="9" spans="1:14" ht="16.5" customHeight="1">
      <c r="A9" s="739" t="s">
        <v>1545</v>
      </c>
      <c r="B9" s="176" t="s">
        <v>939</v>
      </c>
      <c r="C9" s="256">
        <v>367</v>
      </c>
      <c r="D9" s="256">
        <v>184</v>
      </c>
      <c r="E9" s="256">
        <v>183</v>
      </c>
      <c r="F9" s="256">
        <v>1414</v>
      </c>
      <c r="G9" s="256">
        <v>663</v>
      </c>
      <c r="H9" s="256">
        <v>751</v>
      </c>
      <c r="I9" s="256">
        <v>687</v>
      </c>
      <c r="J9" s="256">
        <v>337</v>
      </c>
      <c r="K9" s="256">
        <v>350</v>
      </c>
      <c r="L9" s="256">
        <v>727</v>
      </c>
      <c r="M9" s="256">
        <v>326</v>
      </c>
      <c r="N9" s="256">
        <v>401</v>
      </c>
    </row>
    <row r="10" spans="1:14" ht="16.5" customHeight="1">
      <c r="A10" s="739" t="s">
        <v>1546</v>
      </c>
      <c r="B10" s="176" t="s">
        <v>941</v>
      </c>
      <c r="C10" s="256">
        <v>405</v>
      </c>
      <c r="D10" s="256">
        <v>197</v>
      </c>
      <c r="E10" s="256">
        <v>208</v>
      </c>
      <c r="F10" s="256">
        <v>1495</v>
      </c>
      <c r="G10" s="256">
        <v>707</v>
      </c>
      <c r="H10" s="256">
        <v>788</v>
      </c>
      <c r="I10" s="256">
        <v>735</v>
      </c>
      <c r="J10" s="256">
        <v>364</v>
      </c>
      <c r="K10" s="256">
        <v>371</v>
      </c>
      <c r="L10" s="256">
        <v>760</v>
      </c>
      <c r="M10" s="256">
        <v>343</v>
      </c>
      <c r="N10" s="256">
        <v>417</v>
      </c>
    </row>
    <row r="11" spans="1:14" ht="16.5" customHeight="1">
      <c r="A11" s="739" t="s">
        <v>1547</v>
      </c>
      <c r="B11" s="176" t="s">
        <v>943</v>
      </c>
      <c r="C11" s="256">
        <v>422</v>
      </c>
      <c r="D11" s="256">
        <v>204</v>
      </c>
      <c r="E11" s="256">
        <v>218</v>
      </c>
      <c r="F11" s="256">
        <v>1503</v>
      </c>
      <c r="G11" s="256">
        <v>708</v>
      </c>
      <c r="H11" s="256">
        <v>795</v>
      </c>
      <c r="I11" s="256">
        <v>729</v>
      </c>
      <c r="J11" s="256">
        <v>356</v>
      </c>
      <c r="K11" s="256">
        <v>373</v>
      </c>
      <c r="L11" s="256">
        <v>774</v>
      </c>
      <c r="M11" s="256">
        <v>352</v>
      </c>
      <c r="N11" s="256">
        <v>422</v>
      </c>
    </row>
    <row r="12" spans="1:14" ht="16.5" customHeight="1">
      <c r="A12" s="739" t="s">
        <v>1548</v>
      </c>
      <c r="B12" s="176" t="s">
        <v>945</v>
      </c>
      <c r="C12" s="256">
        <v>457</v>
      </c>
      <c r="D12" s="256">
        <v>222</v>
      </c>
      <c r="E12" s="256">
        <v>235</v>
      </c>
      <c r="F12" s="256">
        <v>1614</v>
      </c>
      <c r="G12" s="256">
        <v>759</v>
      </c>
      <c r="H12" s="256">
        <v>855</v>
      </c>
      <c r="I12" s="256">
        <v>782</v>
      </c>
      <c r="J12" s="256">
        <v>379</v>
      </c>
      <c r="K12" s="256">
        <v>403</v>
      </c>
      <c r="L12" s="256">
        <v>832</v>
      </c>
      <c r="M12" s="256">
        <v>380</v>
      </c>
      <c r="N12" s="256">
        <v>452</v>
      </c>
    </row>
    <row r="13" spans="1:20" ht="16.5" customHeight="1">
      <c r="A13" s="739" t="s">
        <v>1549</v>
      </c>
      <c r="B13" s="176" t="s">
        <v>947</v>
      </c>
      <c r="C13" s="256">
        <v>479</v>
      </c>
      <c r="D13" s="256">
        <v>247</v>
      </c>
      <c r="E13" s="256">
        <v>232</v>
      </c>
      <c r="F13" s="256">
        <v>1705</v>
      </c>
      <c r="G13" s="256">
        <v>809</v>
      </c>
      <c r="H13" s="256">
        <v>896</v>
      </c>
      <c r="I13" s="256">
        <v>799</v>
      </c>
      <c r="J13" s="256">
        <v>398</v>
      </c>
      <c r="K13" s="256">
        <v>401</v>
      </c>
      <c r="L13" s="256">
        <v>906</v>
      </c>
      <c r="M13" s="256">
        <v>411</v>
      </c>
      <c r="N13" s="256">
        <v>495</v>
      </c>
      <c r="O13" s="510"/>
      <c r="P13" s="510"/>
      <c r="Q13" s="510"/>
      <c r="R13" s="510"/>
      <c r="S13" s="510"/>
      <c r="T13" s="510"/>
    </row>
    <row r="14" spans="1:20" ht="16.5" customHeight="1">
      <c r="A14" s="739" t="s">
        <v>1550</v>
      </c>
      <c r="B14" s="176" t="s">
        <v>948</v>
      </c>
      <c r="C14" s="256">
        <v>537</v>
      </c>
      <c r="D14" s="256">
        <v>242</v>
      </c>
      <c r="E14" s="256">
        <v>280</v>
      </c>
      <c r="F14" s="256">
        <v>1832</v>
      </c>
      <c r="G14" s="256">
        <v>870</v>
      </c>
      <c r="H14" s="256">
        <v>962</v>
      </c>
      <c r="I14" s="256">
        <v>846</v>
      </c>
      <c r="J14" s="256">
        <v>412</v>
      </c>
      <c r="K14" s="256">
        <v>434</v>
      </c>
      <c r="L14" s="256">
        <v>986</v>
      </c>
      <c r="M14" s="256">
        <v>458</v>
      </c>
      <c r="N14" s="256">
        <v>528</v>
      </c>
      <c r="O14" s="510"/>
      <c r="P14" s="510"/>
      <c r="Q14" s="510"/>
      <c r="R14" s="510"/>
      <c r="S14" s="510"/>
      <c r="T14" s="510"/>
    </row>
    <row r="15" spans="1:20" ht="16.5" customHeight="1">
      <c r="A15" s="739" t="s">
        <v>1551</v>
      </c>
      <c r="B15" s="176" t="s">
        <v>949</v>
      </c>
      <c r="C15" s="256">
        <v>530</v>
      </c>
      <c r="D15" s="256">
        <v>247</v>
      </c>
      <c r="E15" s="256">
        <v>283</v>
      </c>
      <c r="F15" s="256">
        <v>1863</v>
      </c>
      <c r="G15" s="256">
        <v>889</v>
      </c>
      <c r="H15" s="256">
        <v>974</v>
      </c>
      <c r="I15" s="256">
        <v>882</v>
      </c>
      <c r="J15" s="256">
        <v>437</v>
      </c>
      <c r="K15" s="256">
        <v>445</v>
      </c>
      <c r="L15" s="256">
        <v>981</v>
      </c>
      <c r="M15" s="256">
        <v>452</v>
      </c>
      <c r="N15" s="256">
        <v>529</v>
      </c>
      <c r="O15" s="510"/>
      <c r="P15" s="510"/>
      <c r="Q15" s="510"/>
      <c r="R15" s="510"/>
      <c r="S15" s="510"/>
      <c r="T15" s="510"/>
    </row>
    <row r="16" spans="1:14" s="510" customFormat="1" ht="16.5" customHeight="1">
      <c r="A16" s="739" t="s">
        <v>1552</v>
      </c>
      <c r="B16" s="176" t="s">
        <v>950</v>
      </c>
      <c r="C16" s="256">
        <v>537</v>
      </c>
      <c r="D16" s="256">
        <v>262</v>
      </c>
      <c r="E16" s="256">
        <v>275</v>
      </c>
      <c r="F16" s="256">
        <v>1885</v>
      </c>
      <c r="G16" s="256">
        <v>902</v>
      </c>
      <c r="H16" s="256">
        <v>983</v>
      </c>
      <c r="I16" s="256">
        <v>920</v>
      </c>
      <c r="J16" s="256">
        <v>451</v>
      </c>
      <c r="K16" s="256">
        <v>469</v>
      </c>
      <c r="L16" s="256">
        <v>965</v>
      </c>
      <c r="M16" s="256">
        <v>451</v>
      </c>
      <c r="N16" s="256">
        <v>514</v>
      </c>
    </row>
    <row r="17" spans="1:14" s="510" customFormat="1" ht="16.5" customHeight="1">
      <c r="A17" s="739" t="s">
        <v>187</v>
      </c>
      <c r="B17" s="176" t="s">
        <v>951</v>
      </c>
      <c r="C17" s="256">
        <v>548</v>
      </c>
      <c r="D17" s="256">
        <v>262</v>
      </c>
      <c r="E17" s="256">
        <v>286</v>
      </c>
      <c r="F17" s="256">
        <v>1958</v>
      </c>
      <c r="G17" s="256">
        <v>935</v>
      </c>
      <c r="H17" s="256">
        <v>1023</v>
      </c>
      <c r="I17" s="256">
        <v>935</v>
      </c>
      <c r="J17" s="256">
        <v>460</v>
      </c>
      <c r="K17" s="256">
        <v>475</v>
      </c>
      <c r="L17" s="256">
        <v>1023</v>
      </c>
      <c r="M17" s="256">
        <v>475</v>
      </c>
      <c r="N17" s="256">
        <v>548</v>
      </c>
    </row>
    <row r="18" spans="1:14" s="510" customFormat="1" ht="25.5" customHeight="1">
      <c r="A18" s="739" t="s">
        <v>195</v>
      </c>
      <c r="B18" s="176" t="s">
        <v>185</v>
      </c>
      <c r="C18" s="256">
        <v>564</v>
      </c>
      <c r="D18" s="256">
        <v>266</v>
      </c>
      <c r="E18" s="256">
        <v>298</v>
      </c>
      <c r="F18" s="256">
        <v>2023</v>
      </c>
      <c r="G18" s="256">
        <v>963</v>
      </c>
      <c r="H18" s="256">
        <v>1060</v>
      </c>
      <c r="I18" s="256">
        <v>959</v>
      </c>
      <c r="J18" s="256">
        <v>465</v>
      </c>
      <c r="K18" s="256">
        <v>494</v>
      </c>
      <c r="L18" s="256">
        <v>1064</v>
      </c>
      <c r="M18" s="256">
        <v>498</v>
      </c>
      <c r="N18" s="256">
        <v>566</v>
      </c>
    </row>
    <row r="19" spans="1:14" s="518" customFormat="1" ht="25.5" customHeight="1">
      <c r="A19" s="780" t="s">
        <v>1553</v>
      </c>
      <c r="B19" s="179" t="s">
        <v>1554</v>
      </c>
      <c r="C19" s="111">
        <f aca="true" t="shared" si="0" ref="C19:N19">SUM(C21:C36)</f>
        <v>579</v>
      </c>
      <c r="D19" s="111">
        <f t="shared" si="0"/>
        <v>283</v>
      </c>
      <c r="E19" s="111">
        <f t="shared" si="0"/>
        <v>296</v>
      </c>
      <c r="F19" s="111">
        <f t="shared" si="0"/>
        <v>2031</v>
      </c>
      <c r="G19" s="111">
        <f t="shared" si="0"/>
        <v>972</v>
      </c>
      <c r="H19" s="111">
        <f t="shared" si="0"/>
        <v>1059</v>
      </c>
      <c r="I19" s="111">
        <f t="shared" si="0"/>
        <v>992</v>
      </c>
      <c r="J19" s="111">
        <f t="shared" si="0"/>
        <v>485</v>
      </c>
      <c r="K19" s="111">
        <f t="shared" si="0"/>
        <v>507</v>
      </c>
      <c r="L19" s="111">
        <f t="shared" si="0"/>
        <v>1039</v>
      </c>
      <c r="M19" s="111">
        <f t="shared" si="0"/>
        <v>487</v>
      </c>
      <c r="N19" s="111">
        <f t="shared" si="0"/>
        <v>552</v>
      </c>
    </row>
    <row r="20" spans="1:14" s="510" customFormat="1" ht="12.75" customHeight="1">
      <c r="A20" s="498"/>
      <c r="B20" s="17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s="510" customFormat="1" ht="16.5" customHeight="1">
      <c r="A21" s="739" t="s">
        <v>1212</v>
      </c>
      <c r="B21" s="504" t="s">
        <v>1495</v>
      </c>
      <c r="C21" s="256">
        <f>SUM(D21:E21)</f>
        <v>22</v>
      </c>
      <c r="D21" s="256">
        <v>10</v>
      </c>
      <c r="E21" s="256">
        <v>12</v>
      </c>
      <c r="F21" s="256">
        <f>SUM(G21:H21)</f>
        <v>80</v>
      </c>
      <c r="G21" s="256">
        <f>SUM(J21+M21)</f>
        <v>34</v>
      </c>
      <c r="H21" s="256">
        <f>SUM(K21+N21)</f>
        <v>46</v>
      </c>
      <c r="I21" s="256">
        <f>SUM(J21:K21)</f>
        <v>42</v>
      </c>
      <c r="J21" s="256">
        <v>18</v>
      </c>
      <c r="K21" s="256">
        <v>24</v>
      </c>
      <c r="L21" s="256">
        <f>SUM(M21:N21)</f>
        <v>38</v>
      </c>
      <c r="M21" s="256">
        <v>16</v>
      </c>
      <c r="N21" s="256">
        <v>22</v>
      </c>
    </row>
    <row r="22" spans="1:14" s="510" customFormat="1" ht="16.5" customHeight="1">
      <c r="A22" s="739" t="s">
        <v>1213</v>
      </c>
      <c r="B22" s="504" t="s">
        <v>1495</v>
      </c>
      <c r="C22" s="256">
        <f aca="true" t="shared" si="1" ref="C22:C35">SUM(D22:E22)</f>
        <v>13</v>
      </c>
      <c r="D22" s="256">
        <v>5</v>
      </c>
      <c r="E22" s="256">
        <v>8</v>
      </c>
      <c r="F22" s="256">
        <f aca="true" t="shared" si="2" ref="F22:F35">SUM(G22:H22)</f>
        <v>58</v>
      </c>
      <c r="G22" s="256">
        <f aca="true" t="shared" si="3" ref="G22:G35">SUM(J22+M22)</f>
        <v>27</v>
      </c>
      <c r="H22" s="256">
        <f aca="true" t="shared" si="4" ref="H22:H35">SUM(K22+N22)</f>
        <v>31</v>
      </c>
      <c r="I22" s="256">
        <f aca="true" t="shared" si="5" ref="I22:I35">SUM(J22:K22)</f>
        <v>20</v>
      </c>
      <c r="J22" s="256">
        <v>10</v>
      </c>
      <c r="K22" s="256">
        <v>10</v>
      </c>
      <c r="L22" s="256">
        <f aca="true" t="shared" si="6" ref="L22:L35">SUM(M22:N22)</f>
        <v>38</v>
      </c>
      <c r="M22" s="256">
        <v>17</v>
      </c>
      <c r="N22" s="256">
        <v>21</v>
      </c>
    </row>
    <row r="23" spans="1:14" s="510" customFormat="1" ht="16.5" customHeight="1">
      <c r="A23" s="739" t="s">
        <v>1214</v>
      </c>
      <c r="B23" s="504" t="s">
        <v>1495</v>
      </c>
      <c r="C23" s="256">
        <f t="shared" si="1"/>
        <v>39</v>
      </c>
      <c r="D23" s="256">
        <v>16</v>
      </c>
      <c r="E23" s="256">
        <v>23</v>
      </c>
      <c r="F23" s="256">
        <f t="shared" si="2"/>
        <v>137</v>
      </c>
      <c r="G23" s="256">
        <f t="shared" si="3"/>
        <v>68</v>
      </c>
      <c r="H23" s="256">
        <f t="shared" si="4"/>
        <v>69</v>
      </c>
      <c r="I23" s="256">
        <f t="shared" si="5"/>
        <v>64</v>
      </c>
      <c r="J23" s="256">
        <v>37</v>
      </c>
      <c r="K23" s="256">
        <v>27</v>
      </c>
      <c r="L23" s="256">
        <f t="shared" si="6"/>
        <v>73</v>
      </c>
      <c r="M23" s="256">
        <v>31</v>
      </c>
      <c r="N23" s="256">
        <v>42</v>
      </c>
    </row>
    <row r="24" spans="1:14" s="510" customFormat="1" ht="16.5" customHeight="1">
      <c r="A24" s="739" t="s">
        <v>1215</v>
      </c>
      <c r="B24" s="504" t="s">
        <v>1495</v>
      </c>
      <c r="C24" s="256">
        <f t="shared" si="1"/>
        <v>26</v>
      </c>
      <c r="D24" s="256">
        <v>11</v>
      </c>
      <c r="E24" s="256">
        <v>15</v>
      </c>
      <c r="F24" s="256">
        <f t="shared" si="2"/>
        <v>104</v>
      </c>
      <c r="G24" s="256">
        <f t="shared" si="3"/>
        <v>48</v>
      </c>
      <c r="H24" s="256">
        <f t="shared" si="4"/>
        <v>56</v>
      </c>
      <c r="I24" s="256">
        <f t="shared" si="5"/>
        <v>44</v>
      </c>
      <c r="J24" s="256">
        <v>23</v>
      </c>
      <c r="K24" s="256">
        <v>21</v>
      </c>
      <c r="L24" s="256">
        <f t="shared" si="6"/>
        <v>60</v>
      </c>
      <c r="M24" s="256">
        <v>25</v>
      </c>
      <c r="N24" s="256">
        <v>35</v>
      </c>
    </row>
    <row r="25" spans="1:14" s="510" customFormat="1" ht="16.5" customHeight="1">
      <c r="A25" s="739" t="s">
        <v>1216</v>
      </c>
      <c r="B25" s="504" t="s">
        <v>1495</v>
      </c>
      <c r="C25" s="256">
        <f t="shared" si="1"/>
        <v>10</v>
      </c>
      <c r="D25" s="256">
        <v>5</v>
      </c>
      <c r="E25" s="256">
        <v>5</v>
      </c>
      <c r="F25" s="256">
        <f t="shared" si="2"/>
        <v>31</v>
      </c>
      <c r="G25" s="256">
        <f t="shared" si="3"/>
        <v>13</v>
      </c>
      <c r="H25" s="256">
        <f t="shared" si="4"/>
        <v>18</v>
      </c>
      <c r="I25" s="256">
        <f t="shared" si="5"/>
        <v>17</v>
      </c>
      <c r="J25" s="256">
        <v>7</v>
      </c>
      <c r="K25" s="256">
        <v>10</v>
      </c>
      <c r="L25" s="256">
        <f t="shared" si="6"/>
        <v>14</v>
      </c>
      <c r="M25" s="256">
        <v>6</v>
      </c>
      <c r="N25" s="256">
        <v>8</v>
      </c>
    </row>
    <row r="26" spans="1:14" s="510" customFormat="1" ht="16.5" customHeight="1">
      <c r="A26" s="739" t="s">
        <v>1217</v>
      </c>
      <c r="B26" s="504" t="s">
        <v>1495</v>
      </c>
      <c r="C26" s="256">
        <f t="shared" si="1"/>
        <v>45</v>
      </c>
      <c r="D26" s="256">
        <v>26</v>
      </c>
      <c r="E26" s="256">
        <v>19</v>
      </c>
      <c r="F26" s="256">
        <f t="shared" si="2"/>
        <v>146</v>
      </c>
      <c r="G26" s="256">
        <f t="shared" si="3"/>
        <v>75</v>
      </c>
      <c r="H26" s="256">
        <f t="shared" si="4"/>
        <v>71</v>
      </c>
      <c r="I26" s="256">
        <f t="shared" si="5"/>
        <v>81</v>
      </c>
      <c r="J26" s="256">
        <v>41</v>
      </c>
      <c r="K26" s="256">
        <v>40</v>
      </c>
      <c r="L26" s="256">
        <f t="shared" si="6"/>
        <v>65</v>
      </c>
      <c r="M26" s="256">
        <v>34</v>
      </c>
      <c r="N26" s="256">
        <v>31</v>
      </c>
    </row>
    <row r="27" spans="1:14" s="510" customFormat="1" ht="16.5" customHeight="1">
      <c r="A27" s="739" t="s">
        <v>1218</v>
      </c>
      <c r="B27" s="504" t="s">
        <v>1495</v>
      </c>
      <c r="C27" s="256">
        <f t="shared" si="1"/>
        <v>73</v>
      </c>
      <c r="D27" s="256">
        <v>42</v>
      </c>
      <c r="E27" s="256">
        <v>31</v>
      </c>
      <c r="F27" s="256">
        <f t="shared" si="2"/>
        <v>273</v>
      </c>
      <c r="G27" s="256">
        <f t="shared" si="3"/>
        <v>139</v>
      </c>
      <c r="H27" s="256">
        <f t="shared" si="4"/>
        <v>134</v>
      </c>
      <c r="I27" s="256">
        <f t="shared" si="5"/>
        <v>163</v>
      </c>
      <c r="J27" s="256">
        <v>86</v>
      </c>
      <c r="K27" s="256">
        <v>77</v>
      </c>
      <c r="L27" s="256">
        <f t="shared" si="6"/>
        <v>110</v>
      </c>
      <c r="M27" s="256">
        <v>53</v>
      </c>
      <c r="N27" s="256">
        <v>57</v>
      </c>
    </row>
    <row r="28" spans="1:14" s="510" customFormat="1" ht="16.5" customHeight="1">
      <c r="A28" s="739" t="s">
        <v>1219</v>
      </c>
      <c r="B28" s="504" t="s">
        <v>1495</v>
      </c>
      <c r="C28" s="256">
        <f t="shared" si="1"/>
        <v>60</v>
      </c>
      <c r="D28" s="256">
        <v>24</v>
      </c>
      <c r="E28" s="256">
        <v>36</v>
      </c>
      <c r="F28" s="256">
        <f t="shared" si="2"/>
        <v>207</v>
      </c>
      <c r="G28" s="256">
        <f t="shared" si="3"/>
        <v>93</v>
      </c>
      <c r="H28" s="256">
        <f t="shared" si="4"/>
        <v>114</v>
      </c>
      <c r="I28" s="256">
        <f t="shared" si="5"/>
        <v>81</v>
      </c>
      <c r="J28" s="256">
        <v>29</v>
      </c>
      <c r="K28" s="256">
        <v>52</v>
      </c>
      <c r="L28" s="256">
        <f t="shared" si="6"/>
        <v>126</v>
      </c>
      <c r="M28" s="256">
        <v>64</v>
      </c>
      <c r="N28" s="256">
        <v>62</v>
      </c>
    </row>
    <row r="29" spans="1:14" s="510" customFormat="1" ht="16.5" customHeight="1">
      <c r="A29" s="739" t="s">
        <v>1220</v>
      </c>
      <c r="B29" s="504" t="s">
        <v>1495</v>
      </c>
      <c r="C29" s="256">
        <f t="shared" si="1"/>
        <v>22</v>
      </c>
      <c r="D29" s="256">
        <v>9</v>
      </c>
      <c r="E29" s="256">
        <v>13</v>
      </c>
      <c r="F29" s="256">
        <f t="shared" si="2"/>
        <v>82</v>
      </c>
      <c r="G29" s="256">
        <f t="shared" si="3"/>
        <v>36</v>
      </c>
      <c r="H29" s="256">
        <f t="shared" si="4"/>
        <v>46</v>
      </c>
      <c r="I29" s="256">
        <f t="shared" si="5"/>
        <v>38</v>
      </c>
      <c r="J29" s="256">
        <v>16</v>
      </c>
      <c r="K29" s="256">
        <v>22</v>
      </c>
      <c r="L29" s="256">
        <f t="shared" si="6"/>
        <v>44</v>
      </c>
      <c r="M29" s="256">
        <v>20</v>
      </c>
      <c r="N29" s="256">
        <v>24</v>
      </c>
    </row>
    <row r="30" spans="1:14" s="510" customFormat="1" ht="16.5" customHeight="1">
      <c r="A30" s="739" t="s">
        <v>1221</v>
      </c>
      <c r="B30" s="504" t="s">
        <v>1495</v>
      </c>
      <c r="C30" s="256">
        <f t="shared" si="1"/>
        <v>22</v>
      </c>
      <c r="D30" s="256">
        <v>13</v>
      </c>
      <c r="E30" s="256">
        <v>9</v>
      </c>
      <c r="F30" s="256">
        <f t="shared" si="2"/>
        <v>91</v>
      </c>
      <c r="G30" s="256">
        <f t="shared" si="3"/>
        <v>45</v>
      </c>
      <c r="H30" s="256">
        <f t="shared" si="4"/>
        <v>46</v>
      </c>
      <c r="I30" s="256">
        <f t="shared" si="5"/>
        <v>48</v>
      </c>
      <c r="J30" s="256">
        <v>21</v>
      </c>
      <c r="K30" s="256">
        <v>27</v>
      </c>
      <c r="L30" s="256">
        <f t="shared" si="6"/>
        <v>43</v>
      </c>
      <c r="M30" s="256">
        <v>24</v>
      </c>
      <c r="N30" s="256">
        <v>19</v>
      </c>
    </row>
    <row r="31" spans="1:14" s="510" customFormat="1" ht="16.5" customHeight="1">
      <c r="A31" s="739" t="s">
        <v>1222</v>
      </c>
      <c r="B31" s="504" t="s">
        <v>1495</v>
      </c>
      <c r="C31" s="256">
        <f t="shared" si="1"/>
        <v>7</v>
      </c>
      <c r="D31" s="256">
        <v>4</v>
      </c>
      <c r="E31" s="256">
        <v>3</v>
      </c>
      <c r="F31" s="256">
        <f t="shared" si="2"/>
        <v>35</v>
      </c>
      <c r="G31" s="256">
        <f t="shared" si="3"/>
        <v>19</v>
      </c>
      <c r="H31" s="256">
        <f t="shared" si="4"/>
        <v>16</v>
      </c>
      <c r="I31" s="256">
        <f t="shared" si="5"/>
        <v>15</v>
      </c>
      <c r="J31" s="256">
        <v>7</v>
      </c>
      <c r="K31" s="256">
        <v>8</v>
      </c>
      <c r="L31" s="256">
        <f t="shared" si="6"/>
        <v>20</v>
      </c>
      <c r="M31" s="256">
        <v>12</v>
      </c>
      <c r="N31" s="256">
        <v>8</v>
      </c>
    </row>
    <row r="32" spans="1:14" s="510" customFormat="1" ht="16.5" customHeight="1">
      <c r="A32" s="739" t="s">
        <v>1223</v>
      </c>
      <c r="B32" s="504" t="s">
        <v>1495</v>
      </c>
      <c r="C32" s="256">
        <f t="shared" si="1"/>
        <v>119</v>
      </c>
      <c r="D32" s="256">
        <v>56</v>
      </c>
      <c r="E32" s="256">
        <v>63</v>
      </c>
      <c r="F32" s="256">
        <f t="shared" si="2"/>
        <v>405</v>
      </c>
      <c r="G32" s="256">
        <f t="shared" si="3"/>
        <v>194</v>
      </c>
      <c r="H32" s="256">
        <f t="shared" si="4"/>
        <v>211</v>
      </c>
      <c r="I32" s="256">
        <f t="shared" si="5"/>
        <v>181</v>
      </c>
      <c r="J32" s="256">
        <v>91</v>
      </c>
      <c r="K32" s="256">
        <v>90</v>
      </c>
      <c r="L32" s="256">
        <f t="shared" si="6"/>
        <v>224</v>
      </c>
      <c r="M32" s="256">
        <v>103</v>
      </c>
      <c r="N32" s="256">
        <v>121</v>
      </c>
    </row>
    <row r="33" spans="1:14" s="510" customFormat="1" ht="16.5" customHeight="1">
      <c r="A33" s="739" t="s">
        <v>1224</v>
      </c>
      <c r="B33" s="504" t="s">
        <v>1495</v>
      </c>
      <c r="C33" s="256">
        <f t="shared" si="1"/>
        <v>50</v>
      </c>
      <c r="D33" s="256">
        <v>27</v>
      </c>
      <c r="E33" s="256">
        <v>23</v>
      </c>
      <c r="F33" s="256">
        <f t="shared" si="2"/>
        <v>165</v>
      </c>
      <c r="G33" s="256">
        <f t="shared" si="3"/>
        <v>78</v>
      </c>
      <c r="H33" s="256">
        <f t="shared" si="4"/>
        <v>87</v>
      </c>
      <c r="I33" s="256">
        <f t="shared" si="5"/>
        <v>96</v>
      </c>
      <c r="J33" s="256">
        <v>49</v>
      </c>
      <c r="K33" s="256">
        <v>47</v>
      </c>
      <c r="L33" s="256">
        <f t="shared" si="6"/>
        <v>69</v>
      </c>
      <c r="M33" s="256">
        <v>29</v>
      </c>
      <c r="N33" s="256">
        <v>40</v>
      </c>
    </row>
    <row r="34" spans="1:14" s="510" customFormat="1" ht="16.5" customHeight="1">
      <c r="A34" s="739" t="s">
        <v>1225</v>
      </c>
      <c r="B34" s="504" t="s">
        <v>1495</v>
      </c>
      <c r="C34" s="256">
        <f t="shared" si="1"/>
        <v>57</v>
      </c>
      <c r="D34" s="256">
        <v>30</v>
      </c>
      <c r="E34" s="256">
        <v>27</v>
      </c>
      <c r="F34" s="256">
        <f t="shared" si="2"/>
        <v>159</v>
      </c>
      <c r="G34" s="256">
        <f t="shared" si="3"/>
        <v>73</v>
      </c>
      <c r="H34" s="256">
        <f t="shared" si="4"/>
        <v>86</v>
      </c>
      <c r="I34" s="256">
        <f t="shared" si="5"/>
        <v>81</v>
      </c>
      <c r="J34" s="256">
        <v>37</v>
      </c>
      <c r="K34" s="256">
        <v>44</v>
      </c>
      <c r="L34" s="256">
        <f t="shared" si="6"/>
        <v>78</v>
      </c>
      <c r="M34" s="256">
        <v>36</v>
      </c>
      <c r="N34" s="256">
        <v>42</v>
      </c>
    </row>
    <row r="35" spans="1:14" s="510" customFormat="1" ht="16.5" customHeight="1">
      <c r="A35" s="739" t="s">
        <v>1226</v>
      </c>
      <c r="B35" s="504" t="s">
        <v>1495</v>
      </c>
      <c r="C35" s="256">
        <f t="shared" si="1"/>
        <v>14</v>
      </c>
      <c r="D35" s="256">
        <v>5</v>
      </c>
      <c r="E35" s="256">
        <v>9</v>
      </c>
      <c r="F35" s="256">
        <f t="shared" si="2"/>
        <v>58</v>
      </c>
      <c r="G35" s="256">
        <f t="shared" si="3"/>
        <v>30</v>
      </c>
      <c r="H35" s="256">
        <f t="shared" si="4"/>
        <v>28</v>
      </c>
      <c r="I35" s="256">
        <f t="shared" si="5"/>
        <v>21</v>
      </c>
      <c r="J35" s="256">
        <v>13</v>
      </c>
      <c r="K35" s="256">
        <v>8</v>
      </c>
      <c r="L35" s="256">
        <f t="shared" si="6"/>
        <v>37</v>
      </c>
      <c r="M35" s="256">
        <v>17</v>
      </c>
      <c r="N35" s="256">
        <v>20</v>
      </c>
    </row>
    <row r="36" spans="1:14" s="510" customFormat="1" ht="18.75" customHeight="1">
      <c r="A36" s="498"/>
      <c r="B36" s="504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</row>
    <row r="37" spans="1:12" s="510" customFormat="1" ht="3" customHeight="1">
      <c r="A37" s="498"/>
      <c r="B37" s="176"/>
      <c r="C37" s="519"/>
      <c r="F37" s="519"/>
      <c r="G37" s="519"/>
      <c r="H37" s="519"/>
      <c r="I37" s="519"/>
      <c r="L37" s="519"/>
    </row>
    <row r="38" spans="1:14" ht="15.75">
      <c r="A38" s="481" t="s">
        <v>13</v>
      </c>
      <c r="B38" s="520"/>
      <c r="C38" s="521"/>
      <c r="D38" s="521"/>
      <c r="E38" s="521"/>
      <c r="F38" s="521"/>
      <c r="G38" s="521"/>
      <c r="H38" s="151" t="s">
        <v>1499</v>
      </c>
      <c r="I38" s="521"/>
      <c r="J38" s="521"/>
      <c r="K38" s="521"/>
      <c r="L38" s="521"/>
      <c r="M38" s="521"/>
      <c r="N38" s="521"/>
    </row>
    <row r="39" ht="15.75">
      <c r="G39" s="510"/>
    </row>
    <row r="40" ht="15.75">
      <c r="G40" s="510"/>
    </row>
    <row r="41" ht="15.75">
      <c r="G41" s="510"/>
    </row>
    <row r="42" ht="15.75">
      <c r="G42" s="510"/>
    </row>
    <row r="43" ht="15.75">
      <c r="G43" s="510"/>
    </row>
    <row r="44" ht="15.75">
      <c r="G44" s="510"/>
    </row>
    <row r="45" ht="15.75">
      <c r="G45" s="510"/>
    </row>
    <row r="46" ht="15.75">
      <c r="G46" s="510"/>
    </row>
    <row r="47" ht="15.75">
      <c r="G47" s="510"/>
    </row>
  </sheetData>
  <sheetProtection/>
  <mergeCells count="10">
    <mergeCell ref="A7:B7"/>
    <mergeCell ref="F5:N5"/>
    <mergeCell ref="I6:K6"/>
    <mergeCell ref="H2:N2"/>
    <mergeCell ref="A2:G2"/>
    <mergeCell ref="M4:N4"/>
    <mergeCell ref="A5:B5"/>
    <mergeCell ref="C5:E5"/>
    <mergeCell ref="A6:B6"/>
    <mergeCell ref="F6:H6"/>
  </mergeCells>
  <printOptions horizontalCentered="1"/>
  <pageMargins left="0.2755905511811024" right="0.2755905511811024" top="0.4724409448818898" bottom="0.2755905511811024" header="0.31496062992125984" footer="0.31496062992125984"/>
  <pageSetup firstPageNumber="70" useFirstPageNumber="1" horizontalDpi="300" verticalDpi="300" orientation="portrait" paperSize="13" r:id="rId1"/>
  <headerFooter>
    <oddFooter>&amp;C&amp;10&amp;P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O25"/>
  <sheetViews>
    <sheetView showGridLines="0" view="pageBreakPreview" zoomScale="60" zoomScalePageLayoutView="0" workbookViewId="0" topLeftCell="A1">
      <selection activeCell="AD14" sqref="AD14"/>
    </sheetView>
  </sheetViews>
  <sheetFormatPr defaultColWidth="8" defaultRowHeight="15"/>
  <cols>
    <col min="1" max="27" width="2" style="523" customWidth="1"/>
    <col min="28" max="16384" width="8" style="523" customWidth="1"/>
  </cols>
  <sheetData>
    <row r="1" spans="1:27" ht="20.25" customHeight="1">
      <c r="A1" s="1449" t="s">
        <v>1231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  <c r="L1" s="1449"/>
      <c r="M1" s="1449"/>
      <c r="N1" s="1449"/>
      <c r="O1" s="1449"/>
      <c r="P1" s="1449"/>
      <c r="Q1" s="1449"/>
      <c r="R1" s="1449"/>
      <c r="S1" s="1449"/>
      <c r="T1" s="1449"/>
      <c r="U1" s="1449"/>
      <c r="V1" s="1449"/>
      <c r="W1" s="1449"/>
      <c r="X1" s="1449"/>
      <c r="Y1" s="1449"/>
      <c r="Z1" s="1449"/>
      <c r="AA1" s="1449"/>
    </row>
    <row r="2" spans="1:27" ht="21.75" customHeight="1" thickBot="1">
      <c r="A2" s="1450" t="s">
        <v>528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  <c r="O2" s="1450"/>
      <c r="P2" s="1450"/>
      <c r="Q2" s="1450"/>
      <c r="R2" s="1450"/>
      <c r="S2" s="1450"/>
      <c r="T2" s="1450"/>
      <c r="U2" s="1450"/>
      <c r="V2" s="1450"/>
      <c r="W2" s="1450"/>
      <c r="X2" s="1450"/>
      <c r="Y2" s="1450"/>
      <c r="Z2" s="1450"/>
      <c r="AA2" s="1450"/>
    </row>
    <row r="3" spans="1:27" s="997" customFormat="1" ht="20.25" customHeight="1">
      <c r="A3" s="1439" t="s">
        <v>1555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  <c r="Z3" s="1439"/>
      <c r="AA3" s="1439"/>
    </row>
    <row r="4" spans="1:27" s="997" customFormat="1" ht="18" customHeight="1">
      <c r="A4" s="1440" t="s">
        <v>1542</v>
      </c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40"/>
      <c r="V4" s="1440"/>
      <c r="W4" s="1440"/>
      <c r="X4" s="1440"/>
      <c r="Y4" s="1440"/>
      <c r="Z4" s="1440"/>
      <c r="AA4" s="1440"/>
    </row>
    <row r="5" ht="3.75" customHeight="1" thickBot="1"/>
    <row r="6" spans="9:18" ht="33.75" customHeight="1" thickBot="1">
      <c r="I6" s="747"/>
      <c r="J6" s="750"/>
      <c r="K6" s="1454" t="s">
        <v>523</v>
      </c>
      <c r="L6" s="1455"/>
      <c r="M6" s="1455"/>
      <c r="N6" s="1455"/>
      <c r="O6" s="1455"/>
      <c r="P6" s="1455"/>
      <c r="Q6" s="1455"/>
      <c r="R6" s="1456"/>
    </row>
    <row r="7" ht="11.25" customHeight="1" thickBot="1">
      <c r="N7" s="1009"/>
    </row>
    <row r="8" spans="9:28" ht="39.75" customHeight="1" thickBot="1">
      <c r="I8" s="747"/>
      <c r="J8" s="751"/>
      <c r="K8" s="1451" t="s">
        <v>524</v>
      </c>
      <c r="L8" s="1457"/>
      <c r="M8" s="1457"/>
      <c r="N8" s="1457"/>
      <c r="O8" s="1457"/>
      <c r="P8" s="1457"/>
      <c r="Q8" s="1457"/>
      <c r="R8" s="1458"/>
      <c r="AB8" s="526"/>
    </row>
    <row r="9" spans="10:18" ht="15" customHeight="1" thickBot="1">
      <c r="J9" s="527"/>
      <c r="K9" s="528"/>
      <c r="L9" s="528"/>
      <c r="M9" s="528"/>
      <c r="N9" s="749"/>
      <c r="O9" s="528"/>
      <c r="P9" s="528"/>
      <c r="Q9" s="525"/>
      <c r="R9" s="525"/>
    </row>
    <row r="10" spans="1:18" ht="32.25" customHeight="1" thickBot="1">
      <c r="A10" s="525"/>
      <c r="I10" s="747"/>
      <c r="J10" s="748"/>
      <c r="K10" s="1451" t="s">
        <v>1230</v>
      </c>
      <c r="L10" s="1452"/>
      <c r="M10" s="1452"/>
      <c r="N10" s="1452"/>
      <c r="O10" s="1452"/>
      <c r="P10" s="1452"/>
      <c r="Q10" s="1452"/>
      <c r="R10" s="1453"/>
    </row>
    <row r="11" spans="1:21" ht="10.5" customHeight="1">
      <c r="A11" s="525"/>
      <c r="L11" s="525"/>
      <c r="M11" s="525"/>
      <c r="N11" s="746"/>
      <c r="O11" s="529"/>
      <c r="P11" s="525"/>
      <c r="Q11" s="1445"/>
      <c r="R11" s="1446"/>
      <c r="S11" s="1446"/>
      <c r="T11" s="1446"/>
      <c r="U11" s="1446"/>
    </row>
    <row r="12" spans="1:27" ht="0.75" customHeight="1" thickBot="1">
      <c r="A12" s="525"/>
      <c r="B12" s="525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745"/>
      <c r="O12" s="530"/>
      <c r="P12" s="530"/>
      <c r="Q12" s="531"/>
      <c r="R12" s="531"/>
      <c r="S12" s="531"/>
      <c r="T12" s="531"/>
      <c r="U12" s="531"/>
      <c r="V12" s="530"/>
      <c r="W12" s="530"/>
      <c r="X12" s="530"/>
      <c r="Y12" s="530"/>
      <c r="Z12" s="530"/>
      <c r="AA12" s="525"/>
    </row>
    <row r="13" spans="1:27" ht="21.75" customHeight="1" thickBot="1">
      <c r="A13" s="525"/>
      <c r="B13" s="532"/>
      <c r="C13" s="524"/>
      <c r="D13" s="525"/>
      <c r="E13" s="532"/>
      <c r="F13" s="525"/>
      <c r="H13" s="525"/>
      <c r="I13" s="524"/>
      <c r="K13" s="525"/>
      <c r="L13" s="524"/>
      <c r="M13" s="525"/>
      <c r="N13" s="525"/>
      <c r="O13" s="524"/>
      <c r="Q13" s="525"/>
      <c r="R13" s="524"/>
      <c r="T13" s="525"/>
      <c r="U13" s="524"/>
      <c r="W13" s="525"/>
      <c r="X13" s="524"/>
      <c r="Z13" s="525"/>
      <c r="AA13" s="524"/>
    </row>
    <row r="14" spans="2:27" ht="104.25" customHeight="1" thickBot="1">
      <c r="B14" s="1447" t="s">
        <v>160</v>
      </c>
      <c r="C14" s="1448"/>
      <c r="D14" s="533"/>
      <c r="E14" s="1447" t="s">
        <v>161</v>
      </c>
      <c r="F14" s="1448"/>
      <c r="G14" s="534"/>
      <c r="H14" s="1447" t="s">
        <v>162</v>
      </c>
      <c r="I14" s="1448"/>
      <c r="J14" s="534"/>
      <c r="K14" s="1447" t="s">
        <v>163</v>
      </c>
      <c r="L14" s="1448"/>
      <c r="M14" s="534"/>
      <c r="N14" s="1460" t="s">
        <v>189</v>
      </c>
      <c r="O14" s="1448"/>
      <c r="P14" s="534"/>
      <c r="Q14" s="1447" t="s">
        <v>164</v>
      </c>
      <c r="R14" s="1448"/>
      <c r="S14" s="534"/>
      <c r="T14" s="1447" t="s">
        <v>165</v>
      </c>
      <c r="U14" s="1459"/>
      <c r="V14" s="534"/>
      <c r="W14" s="1460" t="s">
        <v>190</v>
      </c>
      <c r="X14" s="1448"/>
      <c r="Y14" s="534"/>
      <c r="Z14" s="1447" t="s">
        <v>166</v>
      </c>
      <c r="AA14" s="1448"/>
    </row>
    <row r="15" spans="2:27" ht="7.5" customHeight="1">
      <c r="B15" s="535"/>
      <c r="C15" s="535"/>
      <c r="D15" s="535"/>
      <c r="E15" s="535"/>
      <c r="F15" s="535"/>
      <c r="H15" s="535"/>
      <c r="I15" s="535"/>
      <c r="K15" s="535"/>
      <c r="L15" s="535"/>
      <c r="N15" s="535"/>
      <c r="O15" s="535"/>
      <c r="Q15" s="535"/>
      <c r="R15" s="535"/>
      <c r="T15" s="535"/>
      <c r="U15" s="301"/>
      <c r="W15" s="535"/>
      <c r="X15" s="535"/>
      <c r="Z15" s="535"/>
      <c r="AA15" s="535"/>
    </row>
    <row r="16" spans="1:27" ht="231" customHeight="1">
      <c r="A16" s="42"/>
      <c r="B16" s="1438" t="s">
        <v>525</v>
      </c>
      <c r="C16" s="1438"/>
      <c r="D16" s="43"/>
      <c r="E16" s="1441" t="s">
        <v>872</v>
      </c>
      <c r="F16" s="1441"/>
      <c r="G16" s="44"/>
      <c r="H16" s="1441" t="s">
        <v>577</v>
      </c>
      <c r="I16" s="1441"/>
      <c r="J16" s="45"/>
      <c r="K16" s="1442" t="s">
        <v>1032</v>
      </c>
      <c r="L16" s="1442"/>
      <c r="M16" s="45"/>
      <c r="N16" s="1443" t="s">
        <v>526</v>
      </c>
      <c r="O16" s="1444"/>
      <c r="P16" s="45"/>
      <c r="Q16" s="1442" t="s">
        <v>873</v>
      </c>
      <c r="R16" s="1442"/>
      <c r="S16" s="45"/>
      <c r="T16" s="1442" t="s">
        <v>578</v>
      </c>
      <c r="U16" s="1442"/>
      <c r="V16" s="45"/>
      <c r="W16" s="1442" t="s">
        <v>502</v>
      </c>
      <c r="X16" s="1442"/>
      <c r="Y16" s="45"/>
      <c r="Z16" s="1444" t="s">
        <v>1031</v>
      </c>
      <c r="AA16" s="1444"/>
    </row>
    <row r="17" spans="1:41" ht="15" customHeight="1">
      <c r="A17" s="998" t="s">
        <v>542</v>
      </c>
      <c r="B17" s="999"/>
      <c r="C17" s="1000"/>
      <c r="D17" s="999"/>
      <c r="E17" s="999"/>
      <c r="F17" s="1000"/>
      <c r="G17" s="999"/>
      <c r="H17" s="999"/>
      <c r="I17" s="1000"/>
      <c r="J17" s="999"/>
      <c r="K17" s="999"/>
      <c r="L17" s="1000"/>
      <c r="M17" s="999"/>
      <c r="N17" s="999"/>
      <c r="O17" s="1001"/>
      <c r="P17" s="1002"/>
      <c r="Q17" s="1002"/>
      <c r="R17" s="1003"/>
      <c r="S17" s="1002"/>
      <c r="T17" s="1002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/>
      <c r="AE17" s="1004"/>
      <c r="AF17" s="1004"/>
      <c r="AG17" s="1004"/>
      <c r="AH17" s="1004"/>
      <c r="AI17" s="1004"/>
      <c r="AJ17" s="1004"/>
      <c r="AK17" s="1004"/>
      <c r="AL17" s="1004"/>
      <c r="AM17" s="1004"/>
      <c r="AN17" s="1004"/>
      <c r="AO17" s="1004"/>
    </row>
    <row r="18" spans="1:41" ht="15" customHeight="1">
      <c r="A18" s="1005" t="s">
        <v>543</v>
      </c>
      <c r="B18" s="999"/>
      <c r="C18" s="1000"/>
      <c r="D18" s="999"/>
      <c r="E18" s="999"/>
      <c r="F18" s="1000"/>
      <c r="G18" s="999"/>
      <c r="H18" s="999"/>
      <c r="I18" s="1000"/>
      <c r="J18" s="999"/>
      <c r="K18" s="999"/>
      <c r="L18" s="1000"/>
      <c r="M18" s="999"/>
      <c r="N18" s="999"/>
      <c r="O18" s="1001"/>
      <c r="P18" s="1002"/>
      <c r="Q18" s="1002"/>
      <c r="R18" s="1003"/>
      <c r="S18" s="1002"/>
      <c r="T18" s="1002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4"/>
      <c r="AJ18" s="1004"/>
      <c r="AK18" s="1004"/>
      <c r="AL18" s="1004"/>
      <c r="AM18" s="1004"/>
      <c r="AN18" s="1004"/>
      <c r="AO18" s="1004"/>
    </row>
    <row r="19" spans="1:41" ht="15" customHeight="1">
      <c r="A19" s="1006" t="s">
        <v>544</v>
      </c>
      <c r="B19" s="1007"/>
      <c r="C19" s="1007"/>
      <c r="D19" s="1007"/>
      <c r="E19" s="1007"/>
      <c r="F19" s="1007"/>
      <c r="G19" s="1007"/>
      <c r="H19" s="1007"/>
      <c r="I19" s="1007"/>
      <c r="J19" s="1007"/>
      <c r="K19" s="1007"/>
      <c r="L19" s="1007"/>
      <c r="M19" s="1007"/>
      <c r="N19" s="1007"/>
      <c r="O19" s="1007"/>
      <c r="P19" s="1007"/>
      <c r="Q19" s="1007"/>
      <c r="R19" s="1007"/>
      <c r="S19" s="1008"/>
      <c r="T19" s="1008"/>
      <c r="U19" s="1008"/>
      <c r="V19" s="1008"/>
      <c r="W19" s="1008"/>
      <c r="X19" s="1008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1008"/>
      <c r="AK19" s="1008"/>
      <c r="AL19" s="1008"/>
      <c r="AM19" s="1008"/>
      <c r="AN19" s="1008"/>
      <c r="AO19" s="1008"/>
    </row>
    <row r="20" spans="1:5" ht="15" customHeight="1">
      <c r="A20" s="525"/>
      <c r="B20" s="525"/>
      <c r="C20" s="525"/>
      <c r="D20" s="525"/>
      <c r="E20" s="525"/>
    </row>
    <row r="21" spans="1:2" ht="15.75">
      <c r="A21" s="525"/>
      <c r="B21" s="525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  <row r="23" spans="1:27" ht="15.75">
      <c r="A23" s="536"/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</row>
    <row r="24" spans="1:27" ht="15.75">
      <c r="A24" s="536"/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</row>
    <row r="25" spans="1:27" ht="15.75">
      <c r="A25" s="536"/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</row>
  </sheetData>
  <sheetProtection/>
  <mergeCells count="26">
    <mergeCell ref="Z14:AA14"/>
    <mergeCell ref="Q14:R14"/>
    <mergeCell ref="T14:U14"/>
    <mergeCell ref="W14:X14"/>
    <mergeCell ref="N14:O14"/>
    <mergeCell ref="K14:L14"/>
    <mergeCell ref="Z16:AA16"/>
    <mergeCell ref="Q16:R16"/>
    <mergeCell ref="T16:U16"/>
    <mergeCell ref="A1:AA1"/>
    <mergeCell ref="A2:AA2"/>
    <mergeCell ref="K10:R10"/>
    <mergeCell ref="K6:R6"/>
    <mergeCell ref="K8:R8"/>
    <mergeCell ref="B14:C14"/>
    <mergeCell ref="H14:I14"/>
    <mergeCell ref="B16:C16"/>
    <mergeCell ref="A3:AA3"/>
    <mergeCell ref="A4:AA4"/>
    <mergeCell ref="E16:F16"/>
    <mergeCell ref="H16:I16"/>
    <mergeCell ref="K16:L16"/>
    <mergeCell ref="N16:O16"/>
    <mergeCell ref="Q11:U11"/>
    <mergeCell ref="E14:F14"/>
    <mergeCell ref="W16:X16"/>
  </mergeCells>
  <printOptions horizontalCentered="1"/>
  <pageMargins left="0.4724409448818898" right="0.4724409448818898" top="0.4724409448818898" bottom="0.2755905511811024" header="0.31496062992125984" footer="0.31496062992125984"/>
  <pageSetup firstPageNumber="72" useFirstPageNumber="1" horizontalDpi="600" verticalDpi="600" orientation="portrait" paperSize="13" r:id="rId1"/>
  <headerFooter alignWithMargins="0">
    <oddFooter>&amp;C&amp;10&amp;P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24"/>
  <sheetViews>
    <sheetView showGridLines="0" view="pageBreakPreview" zoomScaleSheetLayoutView="100" zoomScalePageLayoutView="0" workbookViewId="0" topLeftCell="A10">
      <selection activeCell="M21" sqref="M21"/>
    </sheetView>
  </sheetViews>
  <sheetFormatPr defaultColWidth="10.796875" defaultRowHeight="15"/>
  <cols>
    <col min="1" max="1" width="10.19921875" style="292" customWidth="1"/>
    <col min="2" max="2" width="7" style="292" customWidth="1"/>
    <col min="3" max="3" width="4.3984375" style="271" customWidth="1"/>
    <col min="4" max="4" width="5.296875" style="271" customWidth="1"/>
    <col min="5" max="8" width="4.3984375" style="271" customWidth="1"/>
    <col min="9" max="9" width="5.69921875" style="271" customWidth="1"/>
    <col min="10" max="11" width="4.3984375" style="271" customWidth="1"/>
    <col min="12" max="12" width="4.59765625" style="271" customWidth="1"/>
    <col min="13" max="16384" width="10.796875" style="271" customWidth="1"/>
  </cols>
  <sheetData>
    <row r="2" spans="1:12" ht="31.5" customHeight="1">
      <c r="A2" s="1461" t="s">
        <v>722</v>
      </c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</row>
    <row r="3" spans="1:12" ht="26.25" customHeight="1">
      <c r="A3" s="1462" t="s">
        <v>527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</row>
    <row r="4" spans="1:12" ht="15" customHeight="1">
      <c r="A4" s="272" t="s">
        <v>1199</v>
      </c>
      <c r="B4" s="272"/>
      <c r="C4" s="273"/>
      <c r="D4" s="273"/>
      <c r="E4" s="273"/>
      <c r="F4" s="273"/>
      <c r="G4" s="273"/>
      <c r="H4" s="273"/>
      <c r="I4" s="273"/>
      <c r="J4" s="274"/>
      <c r="K4" s="275"/>
      <c r="L4" s="250" t="s">
        <v>1028</v>
      </c>
    </row>
    <row r="5" spans="1:12" ht="15" customHeight="1">
      <c r="A5" s="1463" t="s">
        <v>201</v>
      </c>
      <c r="B5" s="1463" t="s">
        <v>202</v>
      </c>
      <c r="C5" s="1465" t="s">
        <v>1200</v>
      </c>
      <c r="D5" s="1465"/>
      <c r="E5" s="1465"/>
      <c r="F5" s="1465"/>
      <c r="G5" s="1465"/>
      <c r="H5" s="1465"/>
      <c r="I5" s="1465"/>
      <c r="J5" s="1465"/>
      <c r="K5" s="1465"/>
      <c r="L5" s="1465"/>
    </row>
    <row r="6" spans="1:12" s="279" customFormat="1" ht="45.75" customHeight="1">
      <c r="A6" s="1464"/>
      <c r="B6" s="1464"/>
      <c r="C6" s="276" t="s">
        <v>1201</v>
      </c>
      <c r="D6" s="787" t="s">
        <v>1518</v>
      </c>
      <c r="E6" s="277" t="s">
        <v>1202</v>
      </c>
      <c r="F6" s="277" t="s">
        <v>1205</v>
      </c>
      <c r="G6" s="277" t="s">
        <v>1206</v>
      </c>
      <c r="H6" s="278" t="s">
        <v>1207</v>
      </c>
      <c r="I6" s="277" t="s">
        <v>1208</v>
      </c>
      <c r="J6" s="278" t="s">
        <v>1209</v>
      </c>
      <c r="K6" s="277" t="s">
        <v>1210</v>
      </c>
      <c r="L6" s="277" t="s">
        <v>1211</v>
      </c>
    </row>
    <row r="7" spans="1:12" s="245" customFormat="1" ht="32.25" customHeight="1">
      <c r="A7" s="823" t="s">
        <v>1181</v>
      </c>
      <c r="B7" s="823" t="s">
        <v>1182</v>
      </c>
      <c r="C7" s="824" t="s">
        <v>886</v>
      </c>
      <c r="D7" s="825" t="s">
        <v>1519</v>
      </c>
      <c r="E7" s="826" t="s">
        <v>1183</v>
      </c>
      <c r="F7" s="826" t="s">
        <v>1184</v>
      </c>
      <c r="G7" s="826" t="s">
        <v>1185</v>
      </c>
      <c r="H7" s="827" t="s">
        <v>1186</v>
      </c>
      <c r="I7" s="826" t="s">
        <v>1187</v>
      </c>
      <c r="J7" s="827" t="s">
        <v>1188</v>
      </c>
      <c r="K7" s="826" t="s">
        <v>1189</v>
      </c>
      <c r="L7" s="826" t="s">
        <v>1190</v>
      </c>
    </row>
    <row r="8" spans="1:12" s="285" customFormat="1" ht="3" customHeight="1">
      <c r="A8" s="280"/>
      <c r="B8" s="280"/>
      <c r="C8" s="280"/>
      <c r="D8" s="280"/>
      <c r="E8" s="280"/>
      <c r="F8" s="281"/>
      <c r="G8" s="282"/>
      <c r="H8" s="283"/>
      <c r="I8" s="282"/>
      <c r="J8" s="283"/>
      <c r="K8" s="284"/>
      <c r="L8" s="277"/>
    </row>
    <row r="9" spans="1:12" ht="33" customHeight="1">
      <c r="A9" s="828" t="s">
        <v>203</v>
      </c>
      <c r="B9" s="799">
        <v>159</v>
      </c>
      <c r="C9" s="246">
        <f aca="true" t="shared" si="0" ref="C9:C16">SUM(E9:L9)</f>
        <v>226</v>
      </c>
      <c r="D9" s="246">
        <v>0</v>
      </c>
      <c r="E9" s="246">
        <v>1</v>
      </c>
      <c r="F9" s="246">
        <v>13</v>
      </c>
      <c r="G9" s="246">
        <v>69</v>
      </c>
      <c r="H9" s="246">
        <v>70</v>
      </c>
      <c r="I9" s="246">
        <v>7</v>
      </c>
      <c r="J9" s="246">
        <v>58</v>
      </c>
      <c r="K9" s="246">
        <v>0</v>
      </c>
      <c r="L9" s="247">
        <v>8</v>
      </c>
    </row>
    <row r="10" spans="1:12" ht="33" customHeight="1">
      <c r="A10" s="828" t="s">
        <v>204</v>
      </c>
      <c r="B10" s="799">
        <v>158</v>
      </c>
      <c r="C10" s="246">
        <f t="shared" si="0"/>
        <v>231</v>
      </c>
      <c r="D10" s="246">
        <v>0</v>
      </c>
      <c r="E10" s="246">
        <v>1</v>
      </c>
      <c r="F10" s="246">
        <v>13</v>
      </c>
      <c r="G10" s="246">
        <v>71</v>
      </c>
      <c r="H10" s="246">
        <v>72</v>
      </c>
      <c r="I10" s="246">
        <v>7</v>
      </c>
      <c r="J10" s="246">
        <v>59</v>
      </c>
      <c r="K10" s="246">
        <v>0</v>
      </c>
      <c r="L10" s="247">
        <v>8</v>
      </c>
    </row>
    <row r="11" spans="1:12" ht="33" customHeight="1">
      <c r="A11" s="828" t="s">
        <v>205</v>
      </c>
      <c r="B11" s="799">
        <v>158</v>
      </c>
      <c r="C11" s="246">
        <f t="shared" si="0"/>
        <v>232</v>
      </c>
      <c r="D11" s="246">
        <v>0</v>
      </c>
      <c r="E11" s="246">
        <v>1</v>
      </c>
      <c r="F11" s="246">
        <v>13</v>
      </c>
      <c r="G11" s="246">
        <v>72</v>
      </c>
      <c r="H11" s="246">
        <v>73</v>
      </c>
      <c r="I11" s="246">
        <v>6</v>
      </c>
      <c r="J11" s="246">
        <v>59</v>
      </c>
      <c r="K11" s="246">
        <v>0</v>
      </c>
      <c r="L11" s="247">
        <v>8</v>
      </c>
    </row>
    <row r="12" spans="1:12" ht="33" customHeight="1">
      <c r="A12" s="828" t="s">
        <v>206</v>
      </c>
      <c r="B12" s="799">
        <v>158</v>
      </c>
      <c r="C12" s="246">
        <f t="shared" si="0"/>
        <v>215</v>
      </c>
      <c r="D12" s="246">
        <v>0</v>
      </c>
      <c r="E12" s="246">
        <v>1</v>
      </c>
      <c r="F12" s="246">
        <v>13</v>
      </c>
      <c r="G12" s="246">
        <v>72</v>
      </c>
      <c r="H12" s="246">
        <v>57</v>
      </c>
      <c r="I12" s="246">
        <v>6</v>
      </c>
      <c r="J12" s="246">
        <v>59</v>
      </c>
      <c r="K12" s="246">
        <v>0</v>
      </c>
      <c r="L12" s="247">
        <v>7</v>
      </c>
    </row>
    <row r="13" spans="1:12" ht="33" customHeight="1">
      <c r="A13" s="828" t="s">
        <v>207</v>
      </c>
      <c r="B13" s="799">
        <v>158</v>
      </c>
      <c r="C13" s="246">
        <f t="shared" si="0"/>
        <v>230</v>
      </c>
      <c r="D13" s="246">
        <v>0</v>
      </c>
      <c r="E13" s="246">
        <v>1</v>
      </c>
      <c r="F13" s="246">
        <v>13</v>
      </c>
      <c r="G13" s="246">
        <v>72</v>
      </c>
      <c r="H13" s="246">
        <v>61</v>
      </c>
      <c r="I13" s="246">
        <v>15</v>
      </c>
      <c r="J13" s="246">
        <v>60</v>
      </c>
      <c r="K13" s="246">
        <v>0</v>
      </c>
      <c r="L13" s="247">
        <v>8</v>
      </c>
    </row>
    <row r="14" spans="1:12" ht="33" customHeight="1">
      <c r="A14" s="828" t="s">
        <v>208</v>
      </c>
      <c r="B14" s="799">
        <v>173</v>
      </c>
      <c r="C14" s="246">
        <f t="shared" si="0"/>
        <v>239</v>
      </c>
      <c r="D14" s="246">
        <v>0</v>
      </c>
      <c r="E14" s="246">
        <v>1</v>
      </c>
      <c r="F14" s="246">
        <v>13</v>
      </c>
      <c r="G14" s="246">
        <v>72</v>
      </c>
      <c r="H14" s="246">
        <v>56</v>
      </c>
      <c r="I14" s="246">
        <v>15</v>
      </c>
      <c r="J14" s="246">
        <v>74</v>
      </c>
      <c r="K14" s="246">
        <v>0</v>
      </c>
      <c r="L14" s="247">
        <v>8</v>
      </c>
    </row>
    <row r="15" spans="1:12" ht="33" customHeight="1">
      <c r="A15" s="828" t="s">
        <v>209</v>
      </c>
      <c r="B15" s="799">
        <v>173</v>
      </c>
      <c r="C15" s="246">
        <f t="shared" si="0"/>
        <v>232</v>
      </c>
      <c r="D15" s="246">
        <v>0</v>
      </c>
      <c r="E15" s="246">
        <v>1</v>
      </c>
      <c r="F15" s="246">
        <v>13</v>
      </c>
      <c r="G15" s="246">
        <v>72</v>
      </c>
      <c r="H15" s="246">
        <v>50</v>
      </c>
      <c r="I15" s="246">
        <v>15</v>
      </c>
      <c r="J15" s="246">
        <v>74</v>
      </c>
      <c r="K15" s="246">
        <v>0</v>
      </c>
      <c r="L15" s="247">
        <v>7</v>
      </c>
    </row>
    <row r="16" spans="1:12" ht="33" customHeight="1">
      <c r="A16" s="828" t="s">
        <v>210</v>
      </c>
      <c r="B16" s="799">
        <f>C16-H16-I16</f>
        <v>186</v>
      </c>
      <c r="C16" s="246">
        <f t="shared" si="0"/>
        <v>256</v>
      </c>
      <c r="D16" s="246">
        <v>0</v>
      </c>
      <c r="E16" s="246">
        <v>1</v>
      </c>
      <c r="F16" s="246">
        <v>13</v>
      </c>
      <c r="G16" s="246">
        <v>72</v>
      </c>
      <c r="H16" s="246">
        <v>56</v>
      </c>
      <c r="I16" s="246">
        <v>14</v>
      </c>
      <c r="J16" s="246">
        <v>92</v>
      </c>
      <c r="K16" s="246">
        <v>0</v>
      </c>
      <c r="L16" s="247">
        <v>8</v>
      </c>
    </row>
    <row r="17" spans="1:12" ht="33" customHeight="1">
      <c r="A17" s="828" t="s">
        <v>211</v>
      </c>
      <c r="B17" s="799">
        <f>C17-H17-I17</f>
        <v>54</v>
      </c>
      <c r="C17" s="246">
        <f>SUM(D17:L17)</f>
        <v>84</v>
      </c>
      <c r="D17" s="246">
        <v>0</v>
      </c>
      <c r="E17" s="246">
        <v>0</v>
      </c>
      <c r="F17" s="246">
        <v>0</v>
      </c>
      <c r="G17" s="246">
        <v>49</v>
      </c>
      <c r="H17" s="246">
        <v>21</v>
      </c>
      <c r="I17" s="246">
        <v>9</v>
      </c>
      <c r="J17" s="246">
        <v>0</v>
      </c>
      <c r="K17" s="246">
        <v>0</v>
      </c>
      <c r="L17" s="247">
        <v>5</v>
      </c>
    </row>
    <row r="18" spans="1:12" ht="33" customHeight="1">
      <c r="A18" s="828" t="s">
        <v>1556</v>
      </c>
      <c r="B18" s="799">
        <v>54</v>
      </c>
      <c r="C18" s="246">
        <f>SUM(D18:L18)</f>
        <v>89</v>
      </c>
      <c r="D18" s="246">
        <v>0</v>
      </c>
      <c r="E18" s="246">
        <v>0</v>
      </c>
      <c r="F18" s="246">
        <v>0</v>
      </c>
      <c r="G18" s="246">
        <v>50</v>
      </c>
      <c r="H18" s="246">
        <v>24</v>
      </c>
      <c r="I18" s="246">
        <v>10</v>
      </c>
      <c r="J18" s="246">
        <v>0</v>
      </c>
      <c r="K18" s="246">
        <v>0</v>
      </c>
      <c r="L18" s="247">
        <v>5</v>
      </c>
    </row>
    <row r="19" spans="1:12" s="287" customFormat="1" ht="33" customHeight="1">
      <c r="A19" s="829" t="s">
        <v>1557</v>
      </c>
      <c r="B19" s="800">
        <v>53</v>
      </c>
      <c r="C19" s="248">
        <f>SUM(D19:L19)</f>
        <v>87</v>
      </c>
      <c r="D19" s="248">
        <v>0</v>
      </c>
      <c r="E19" s="248">
        <v>0</v>
      </c>
      <c r="F19" s="248">
        <v>0</v>
      </c>
      <c r="G19" s="248">
        <v>49</v>
      </c>
      <c r="H19" s="248">
        <v>23</v>
      </c>
      <c r="I19" s="248">
        <v>10</v>
      </c>
      <c r="J19" s="248">
        <v>0</v>
      </c>
      <c r="K19" s="248">
        <v>0</v>
      </c>
      <c r="L19" s="249">
        <v>5</v>
      </c>
    </row>
    <row r="20" spans="1:12" ht="21.75" customHeight="1">
      <c r="A20" s="828"/>
      <c r="B20" s="286"/>
      <c r="C20" s="246"/>
      <c r="D20" s="246"/>
      <c r="E20" s="246"/>
      <c r="F20" s="246"/>
      <c r="G20" s="246"/>
      <c r="H20" s="246"/>
      <c r="I20" s="246"/>
      <c r="J20" s="246"/>
      <c r="K20" s="246"/>
      <c r="L20" s="247"/>
    </row>
    <row r="21" spans="1:12" ht="21.75" customHeight="1">
      <c r="A21" s="288"/>
      <c r="B21" s="289"/>
      <c r="C21" s="252"/>
      <c r="D21" s="253"/>
      <c r="E21" s="253"/>
      <c r="F21" s="252"/>
      <c r="G21" s="252"/>
      <c r="H21" s="252"/>
      <c r="I21" s="252"/>
      <c r="J21" s="252"/>
      <c r="K21" s="252"/>
      <c r="L21" s="254"/>
    </row>
    <row r="22" spans="1:12" ht="15" customHeight="1">
      <c r="A22" s="290" t="s">
        <v>1326</v>
      </c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51"/>
    </row>
    <row r="23" spans="1:12" ht="15" customHeight="1">
      <c r="A23" s="797" t="s">
        <v>497</v>
      </c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51"/>
    </row>
    <row r="24" spans="1:2" ht="10.5" customHeight="1">
      <c r="A24" s="696"/>
      <c r="B24" s="255"/>
    </row>
  </sheetData>
  <sheetProtection/>
  <mergeCells count="5">
    <mergeCell ref="A2:L2"/>
    <mergeCell ref="A3:L3"/>
    <mergeCell ref="A5:A6"/>
    <mergeCell ref="B5:B6"/>
    <mergeCell ref="C5:L5"/>
  </mergeCells>
  <printOptions horizontalCentered="1"/>
  <pageMargins left="0.2755905511811024" right="0.2755905511811024" top="0.4724409448818898" bottom="0.2755905511811024" header="0.31496062992125984" footer="0.31496062992125984"/>
  <pageSetup firstPageNumber="73" useFirstPageNumber="1" horizontalDpi="300" verticalDpi="300" orientation="portrait" paperSize="13" r:id="rId1"/>
  <headerFooter alignWithMargins="0">
    <oddFooter>&amp;C&amp;10&amp;P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2:G26"/>
  <sheetViews>
    <sheetView showGridLines="0" view="pageBreakPreview" zoomScale="80" zoomScaleSheetLayoutView="80" workbookViewId="0" topLeftCell="A1">
      <selection activeCell="E6" sqref="E6:E7"/>
    </sheetView>
  </sheetViews>
  <sheetFormatPr defaultColWidth="10.796875" defaultRowHeight="15"/>
  <cols>
    <col min="1" max="1" width="15" style="294" customWidth="1"/>
    <col min="2" max="2" width="17.09765625" style="293" customWidth="1"/>
    <col min="3" max="4" width="14.796875" style="293" customWidth="1"/>
    <col min="5" max="6" width="19.796875" style="293" customWidth="1"/>
    <col min="7" max="7" width="21.19921875" style="293" customWidth="1"/>
    <col min="8" max="16384" width="10.796875" style="293" customWidth="1"/>
  </cols>
  <sheetData>
    <row r="1" ht="11.25" customHeight="1"/>
    <row r="2" spans="1:7" s="647" customFormat="1" ht="18.75" customHeight="1">
      <c r="A2" s="1466" t="s">
        <v>770</v>
      </c>
      <c r="B2" s="1466"/>
      <c r="C2" s="1466"/>
      <c r="D2" s="1466"/>
      <c r="E2" s="1466" t="s">
        <v>741</v>
      </c>
      <c r="F2" s="1466"/>
      <c r="G2" s="1466"/>
    </row>
    <row r="3" spans="1:7" s="647" customFormat="1" ht="11.25" customHeight="1">
      <c r="A3" s="648"/>
      <c r="B3" s="648"/>
      <c r="C3" s="648"/>
      <c r="D3" s="648"/>
      <c r="E3" s="649"/>
      <c r="F3" s="649"/>
      <c r="G3" s="649"/>
    </row>
    <row r="4" spans="1:7" ht="18" customHeight="1">
      <c r="A4" s="650" t="s">
        <v>771</v>
      </c>
      <c r="B4" s="537"/>
      <c r="C4" s="537"/>
      <c r="D4" s="537"/>
      <c r="E4" s="651"/>
      <c r="F4" s="299"/>
      <c r="G4" s="183" t="s">
        <v>767</v>
      </c>
    </row>
    <row r="5" spans="1:7" ht="21" customHeight="1">
      <c r="A5" s="546" t="s">
        <v>772</v>
      </c>
      <c r="B5" s="652" t="s">
        <v>1201</v>
      </c>
      <c r="C5" s="1467" t="s">
        <v>547</v>
      </c>
      <c r="D5" s="1468"/>
      <c r="E5" s="1012" t="s">
        <v>548</v>
      </c>
      <c r="F5" s="653"/>
      <c r="G5" s="654" t="s">
        <v>773</v>
      </c>
    </row>
    <row r="6" spans="1:7" ht="21" customHeight="1">
      <c r="A6" s="1434" t="s">
        <v>1146</v>
      </c>
      <c r="B6" s="296"/>
      <c r="C6" s="655" t="s">
        <v>631</v>
      </c>
      <c r="D6" s="1850" t="s">
        <v>774</v>
      </c>
      <c r="E6" s="1852" t="s">
        <v>775</v>
      </c>
      <c r="F6" s="295"/>
      <c r="G6" s="656"/>
    </row>
    <row r="7" spans="1:7" ht="27" customHeight="1">
      <c r="A7" s="1425"/>
      <c r="B7" s="184" t="s">
        <v>691</v>
      </c>
      <c r="C7" s="185" t="s">
        <v>624</v>
      </c>
      <c r="D7" s="1851" t="s">
        <v>768</v>
      </c>
      <c r="E7" s="657" t="s">
        <v>776</v>
      </c>
      <c r="F7" s="657" t="s">
        <v>777</v>
      </c>
      <c r="G7" s="186" t="s">
        <v>769</v>
      </c>
    </row>
    <row r="8" spans="1:7" ht="3" customHeight="1">
      <c r="A8" s="182"/>
      <c r="B8" s="46"/>
      <c r="C8" s="46"/>
      <c r="D8" s="47"/>
      <c r="E8" s="296"/>
      <c r="F8" s="296"/>
      <c r="G8" s="46"/>
    </row>
    <row r="9" spans="1:7" s="659" customFormat="1" ht="30.75" customHeight="1">
      <c r="A9" s="538" t="s">
        <v>778</v>
      </c>
      <c r="B9" s="658">
        <v>1561.35</v>
      </c>
      <c r="C9" s="658">
        <v>1378.08</v>
      </c>
      <c r="D9" s="658">
        <v>1378.08</v>
      </c>
      <c r="E9" s="658">
        <v>0</v>
      </c>
      <c r="F9" s="658">
        <v>0</v>
      </c>
      <c r="G9" s="658">
        <v>183.27</v>
      </c>
    </row>
    <row r="10" spans="1:7" s="659" customFormat="1" ht="30.75" customHeight="1">
      <c r="A10" s="538" t="s">
        <v>779</v>
      </c>
      <c r="B10" s="658">
        <v>1561.35</v>
      </c>
      <c r="C10" s="658">
        <v>1378.08</v>
      </c>
      <c r="D10" s="658">
        <v>1378.08</v>
      </c>
      <c r="E10" s="658">
        <v>0</v>
      </c>
      <c r="F10" s="658">
        <v>0</v>
      </c>
      <c r="G10" s="658">
        <v>183.27</v>
      </c>
    </row>
    <row r="11" spans="1:7" s="539" customFormat="1" ht="30.75" customHeight="1">
      <c r="A11" s="538" t="s">
        <v>172</v>
      </c>
      <c r="B11" s="658">
        <v>1404.07</v>
      </c>
      <c r="C11" s="658">
        <v>3308.38</v>
      </c>
      <c r="D11" s="658">
        <v>1220.8</v>
      </c>
      <c r="E11" s="658">
        <v>0</v>
      </c>
      <c r="F11" s="658">
        <v>0</v>
      </c>
      <c r="G11" s="658">
        <v>183.27</v>
      </c>
    </row>
    <row r="12" spans="1:7" s="659" customFormat="1" ht="30.75" customHeight="1">
      <c r="A12" s="538" t="s">
        <v>173</v>
      </c>
      <c r="B12" s="658">
        <v>1387.67</v>
      </c>
      <c r="C12" s="658">
        <v>3324.78</v>
      </c>
      <c r="D12" s="658">
        <v>1203.55</v>
      </c>
      <c r="E12" s="658">
        <v>0</v>
      </c>
      <c r="F12" s="658">
        <v>0</v>
      </c>
      <c r="G12" s="658">
        <v>184.12</v>
      </c>
    </row>
    <row r="13" spans="1:7" s="659" customFormat="1" ht="30.75" customHeight="1">
      <c r="A13" s="538" t="s">
        <v>174</v>
      </c>
      <c r="B13" s="658">
        <v>1381.57</v>
      </c>
      <c r="C13" s="658">
        <v>1198.3</v>
      </c>
      <c r="D13" s="658">
        <v>1198.3</v>
      </c>
      <c r="E13" s="658">
        <v>0</v>
      </c>
      <c r="F13" s="658">
        <v>0</v>
      </c>
      <c r="G13" s="658">
        <v>183.27</v>
      </c>
    </row>
    <row r="14" spans="1:7" s="659" customFormat="1" ht="30.75" customHeight="1">
      <c r="A14" s="538" t="s">
        <v>780</v>
      </c>
      <c r="B14" s="658">
        <v>1376.57</v>
      </c>
      <c r="C14" s="658">
        <v>1193.3</v>
      </c>
      <c r="D14" s="658">
        <v>1193.3</v>
      </c>
      <c r="E14" s="658">
        <v>0</v>
      </c>
      <c r="F14" s="658">
        <v>0</v>
      </c>
      <c r="G14" s="658">
        <v>183.27</v>
      </c>
    </row>
    <row r="15" spans="1:7" s="539" customFormat="1" ht="30.75" customHeight="1">
      <c r="A15" s="538" t="s">
        <v>175</v>
      </c>
      <c r="B15" s="658">
        <v>1309.49</v>
      </c>
      <c r="C15" s="658">
        <v>1126.22</v>
      </c>
      <c r="D15" s="658">
        <v>1126.22</v>
      </c>
      <c r="E15" s="658">
        <v>0</v>
      </c>
      <c r="F15" s="658">
        <v>0</v>
      </c>
      <c r="G15" s="658">
        <v>183.27</v>
      </c>
    </row>
    <row r="16" spans="1:7" s="659" customFormat="1" ht="30.75" customHeight="1">
      <c r="A16" s="538" t="s">
        <v>176</v>
      </c>
      <c r="B16" s="658">
        <v>1276.84</v>
      </c>
      <c r="C16" s="658">
        <v>1099.28</v>
      </c>
      <c r="D16" s="658">
        <v>1099.28</v>
      </c>
      <c r="E16" s="658">
        <v>0</v>
      </c>
      <c r="F16" s="658">
        <v>0</v>
      </c>
      <c r="G16" s="658">
        <v>177.56</v>
      </c>
    </row>
    <row r="17" spans="1:7" ht="30.75" customHeight="1">
      <c r="A17" s="538" t="s">
        <v>191</v>
      </c>
      <c r="B17" s="658">
        <v>1234.73</v>
      </c>
      <c r="C17" s="658">
        <v>1064.52</v>
      </c>
      <c r="D17" s="658">
        <v>1064.52</v>
      </c>
      <c r="E17" s="658">
        <v>0</v>
      </c>
      <c r="F17" s="658">
        <v>0</v>
      </c>
      <c r="G17" s="658">
        <v>170.21</v>
      </c>
    </row>
    <row r="18" spans="1:7" ht="33.75" customHeight="1">
      <c r="A18" s="538" t="s">
        <v>1574</v>
      </c>
      <c r="B18" s="658">
        <f aca="true" t="shared" si="0" ref="B18:B24">SUM(C18+G18)</f>
        <v>1184.87</v>
      </c>
      <c r="C18" s="658">
        <v>1016.65</v>
      </c>
      <c r="D18" s="658">
        <v>1016.65</v>
      </c>
      <c r="E18" s="658">
        <f>SUM(E19:E23)</f>
        <v>0</v>
      </c>
      <c r="F18" s="658">
        <f>SUM(F19:F23)</f>
        <v>0</v>
      </c>
      <c r="G18" s="658">
        <v>168.22</v>
      </c>
    </row>
    <row r="19" spans="1:7" s="660" customFormat="1" ht="33" customHeight="1">
      <c r="A19" s="540" t="s">
        <v>1575</v>
      </c>
      <c r="B19" s="122">
        <f t="shared" si="0"/>
        <v>1174.88</v>
      </c>
      <c r="C19" s="122">
        <f>SUM(C20:C24)</f>
        <v>1009.7600000000001</v>
      </c>
      <c r="D19" s="122">
        <f>SUM(D20:D24)</f>
        <v>1009.7600000000001</v>
      </c>
      <c r="E19" s="122">
        <f>SUM(E20:E24)</f>
        <v>0</v>
      </c>
      <c r="F19" s="122">
        <f>SUM(F20:F24)</f>
        <v>0</v>
      </c>
      <c r="G19" s="122">
        <f>SUM(G20:G24)</f>
        <v>165.11999999999998</v>
      </c>
    </row>
    <row r="20" spans="1:7" ht="27.75" customHeight="1">
      <c r="A20" s="538" t="s">
        <v>781</v>
      </c>
      <c r="B20" s="658">
        <f t="shared" si="0"/>
        <v>354.05</v>
      </c>
      <c r="C20" s="658">
        <v>350.35</v>
      </c>
      <c r="D20" s="658">
        <v>350.35</v>
      </c>
      <c r="E20" s="658">
        <v>0</v>
      </c>
      <c r="F20" s="658">
        <v>0</v>
      </c>
      <c r="G20" s="658">
        <v>3.7</v>
      </c>
    </row>
    <row r="21" spans="1:7" ht="27.75" customHeight="1">
      <c r="A21" s="538" t="s">
        <v>782</v>
      </c>
      <c r="B21" s="658">
        <f t="shared" si="0"/>
        <v>287.34</v>
      </c>
      <c r="C21" s="658">
        <v>287.34</v>
      </c>
      <c r="D21" s="658">
        <v>287.34</v>
      </c>
      <c r="E21" s="658">
        <v>0</v>
      </c>
      <c r="F21" s="658">
        <v>0</v>
      </c>
      <c r="G21" s="658">
        <v>0</v>
      </c>
    </row>
    <row r="22" spans="1:7" ht="27.75" customHeight="1">
      <c r="A22" s="538" t="s">
        <v>783</v>
      </c>
      <c r="B22" s="658">
        <f t="shared" si="0"/>
        <v>119.35</v>
      </c>
      <c r="C22" s="658">
        <v>119.35</v>
      </c>
      <c r="D22" s="658">
        <v>119.35</v>
      </c>
      <c r="E22" s="658">
        <v>0</v>
      </c>
      <c r="F22" s="658">
        <v>0</v>
      </c>
      <c r="G22" s="658">
        <v>0</v>
      </c>
    </row>
    <row r="23" spans="1:7" ht="27.75" customHeight="1">
      <c r="A23" s="661" t="s">
        <v>784</v>
      </c>
      <c r="B23" s="658">
        <f t="shared" si="0"/>
        <v>252.72</v>
      </c>
      <c r="C23" s="658">
        <v>252.72</v>
      </c>
      <c r="D23" s="658">
        <v>252.72</v>
      </c>
      <c r="E23" s="658">
        <v>0</v>
      </c>
      <c r="F23" s="658">
        <v>0</v>
      </c>
      <c r="G23" s="658">
        <v>0</v>
      </c>
    </row>
    <row r="24" spans="1:7" ht="27.75" customHeight="1">
      <c r="A24" s="661" t="s">
        <v>785</v>
      </c>
      <c r="B24" s="658">
        <f t="shared" si="0"/>
        <v>161.42</v>
      </c>
      <c r="C24" s="658">
        <f>SUM(D24:F24)</f>
        <v>0</v>
      </c>
      <c r="D24" s="658">
        <v>0</v>
      </c>
      <c r="E24" s="658">
        <v>0</v>
      </c>
      <c r="F24" s="658">
        <v>0</v>
      </c>
      <c r="G24" s="658">
        <v>161.42</v>
      </c>
    </row>
    <row r="25" spans="1:7" ht="15.75">
      <c r="A25" s="965" t="s">
        <v>498</v>
      </c>
      <c r="B25" s="298"/>
      <c r="C25" s="298"/>
      <c r="D25" s="298"/>
      <c r="E25" s="187" t="s">
        <v>499</v>
      </c>
      <c r="F25" s="298"/>
      <c r="G25" s="298"/>
    </row>
    <row r="26" spans="1:5" s="963" customFormat="1" ht="14.25">
      <c r="A26" s="964" t="s">
        <v>1948</v>
      </c>
      <c r="E26" s="963" t="s">
        <v>1949</v>
      </c>
    </row>
  </sheetData>
  <sheetProtection/>
  <mergeCells count="4">
    <mergeCell ref="A2:D2"/>
    <mergeCell ref="E2:G2"/>
    <mergeCell ref="A6:A7"/>
    <mergeCell ref="C5:D5"/>
  </mergeCells>
  <printOptions horizontalCentered="1"/>
  <pageMargins left="0.2755905511811024" right="0.2755905511811024" top="0.4724409448818898" bottom="0.2755905511811024" header="0.31496062992125984" footer="0.31496062992125984"/>
  <pageSetup firstPageNumber="74" useFirstPageNumber="1" horizontalDpi="300" verticalDpi="300" orientation="portrait" paperSize="13" r:id="rId1"/>
  <headerFooter alignWithMargins="0">
    <oddFooter>&amp;C&amp;10&amp;P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W127"/>
  <sheetViews>
    <sheetView showGridLines="0" view="pageBreakPreview" zoomScale="60" zoomScalePageLayoutView="0" workbookViewId="0" topLeftCell="A1">
      <selection activeCell="O7" sqref="O7:R7"/>
    </sheetView>
  </sheetViews>
  <sheetFormatPr defaultColWidth="6.796875" defaultRowHeight="15"/>
  <cols>
    <col min="1" max="1" width="8.19921875" style="293" customWidth="1"/>
    <col min="2" max="2" width="7.3984375" style="293" customWidth="1"/>
    <col min="3" max="3" width="14.296875" style="293" customWidth="1"/>
    <col min="4" max="4" width="13.8984375" style="293" customWidth="1"/>
    <col min="5" max="5" width="17.69921875" style="293" customWidth="1"/>
    <col min="6" max="9" width="12.09765625" style="293" customWidth="1"/>
    <col min="10" max="10" width="12.796875" style="293" customWidth="1"/>
    <col min="11" max="11" width="8.296875" style="293" customWidth="1"/>
    <col min="12" max="12" width="7.09765625" style="293" customWidth="1"/>
    <col min="13" max="13" width="14.796875" style="293" customWidth="1"/>
    <col min="14" max="14" width="11.296875" style="293" customWidth="1"/>
    <col min="15" max="16" width="9.8984375" style="293" customWidth="1"/>
    <col min="17" max="18" width="10" style="293" customWidth="1"/>
    <col min="19" max="19" width="8.8984375" style="293" customWidth="1"/>
    <col min="20" max="20" width="8.296875" style="293" customWidth="1"/>
    <col min="21" max="22" width="12.296875" style="293" customWidth="1"/>
    <col min="23" max="23" width="5.796875" style="293" customWidth="1"/>
    <col min="24" max="29" width="10.796875" style="293" customWidth="1"/>
    <col min="30" max="16384" width="6.796875" style="293" customWidth="1"/>
  </cols>
  <sheetData>
    <row r="1" ht="15" customHeight="1"/>
    <row r="2" spans="1:22" ht="21.75" customHeight="1">
      <c r="A2" s="1469" t="s">
        <v>1919</v>
      </c>
      <c r="B2" s="1469"/>
      <c r="C2" s="1469"/>
      <c r="D2" s="1469"/>
      <c r="E2" s="1469"/>
      <c r="F2" s="1469" t="s">
        <v>1918</v>
      </c>
      <c r="G2" s="1469"/>
      <c r="H2" s="1469"/>
      <c r="I2" s="1469"/>
      <c r="J2" s="1469"/>
      <c r="K2" s="1469" t="s">
        <v>1916</v>
      </c>
      <c r="L2" s="1469"/>
      <c r="M2" s="1469"/>
      <c r="N2" s="1469"/>
      <c r="O2" s="1469"/>
      <c r="P2" s="1469"/>
      <c r="Q2" s="1469" t="s">
        <v>1917</v>
      </c>
      <c r="R2" s="1469"/>
      <c r="S2" s="1469"/>
      <c r="T2" s="1469"/>
      <c r="U2" s="1469"/>
      <c r="V2" s="1469"/>
    </row>
    <row r="3" spans="1:22" ht="14.25" customHeight="1">
      <c r="A3" s="1139" t="s">
        <v>1876</v>
      </c>
      <c r="B3" s="1140"/>
      <c r="C3" s="1140"/>
      <c r="D3" s="1140"/>
      <c r="E3" s="1140"/>
      <c r="F3" s="293" t="s">
        <v>1877</v>
      </c>
      <c r="G3" s="294"/>
      <c r="I3" s="1470" t="s">
        <v>1878</v>
      </c>
      <c r="J3" s="1471"/>
      <c r="K3" s="1139" t="s">
        <v>1876</v>
      </c>
      <c r="L3" s="1140"/>
      <c r="M3" s="1140"/>
      <c r="N3" s="1140"/>
      <c r="O3" s="1140"/>
      <c r="P3" s="293" t="s">
        <v>1877</v>
      </c>
      <c r="U3" s="1470" t="s">
        <v>1878</v>
      </c>
      <c r="V3" s="1471"/>
    </row>
    <row r="4" spans="1:22" ht="14.25" customHeight="1">
      <c r="A4" s="1139" t="s">
        <v>1879</v>
      </c>
      <c r="B4" s="1140"/>
      <c r="C4" s="1140"/>
      <c r="D4" s="1140"/>
      <c r="E4" s="1140"/>
      <c r="G4" s="294"/>
      <c r="H4" s="1141" t="s">
        <v>1880</v>
      </c>
      <c r="I4" s="1470" t="s">
        <v>1881</v>
      </c>
      <c r="J4" s="1470"/>
      <c r="K4" s="1139" t="s">
        <v>1879</v>
      </c>
      <c r="L4" s="1140"/>
      <c r="M4" s="1140"/>
      <c r="N4" s="1140"/>
      <c r="O4" s="1140"/>
      <c r="Q4" s="293" t="s">
        <v>1882</v>
      </c>
      <c r="T4" s="1141" t="s">
        <v>1880</v>
      </c>
      <c r="U4" s="1470" t="s">
        <v>1881</v>
      </c>
      <c r="V4" s="1470"/>
    </row>
    <row r="5" spans="1:22" ht="15" customHeight="1">
      <c r="A5" s="1142" t="s">
        <v>1883</v>
      </c>
      <c r="B5" s="1143"/>
      <c r="C5" s="1143"/>
      <c r="D5" s="1143"/>
      <c r="E5" s="1143"/>
      <c r="F5" s="1143"/>
      <c r="G5" s="1143"/>
      <c r="H5" s="1143"/>
      <c r="I5" s="1474" t="s">
        <v>1884</v>
      </c>
      <c r="J5" s="1475"/>
      <c r="K5" s="1142" t="s">
        <v>1883</v>
      </c>
      <c r="L5" s="1143"/>
      <c r="M5" s="1143"/>
      <c r="N5" s="1143"/>
      <c r="O5" s="1143"/>
      <c r="P5" s="1143"/>
      <c r="Q5" s="1143"/>
      <c r="T5" s="1143"/>
      <c r="U5" s="1474" t="s">
        <v>1884</v>
      </c>
      <c r="V5" s="1475"/>
    </row>
    <row r="6" spans="1:22" ht="19.5" customHeight="1">
      <c r="A6" s="1144"/>
      <c r="B6" s="1145"/>
      <c r="C6" s="1478" t="s">
        <v>1885</v>
      </c>
      <c r="D6" s="1479"/>
      <c r="E6" s="1853"/>
      <c r="F6" s="1467" t="s">
        <v>1886</v>
      </c>
      <c r="G6" s="1476"/>
      <c r="H6" s="1476"/>
      <c r="I6" s="1476"/>
      <c r="J6" s="1476"/>
      <c r="K6" s="1144"/>
      <c r="L6" s="1145"/>
      <c r="M6" s="1467" t="s">
        <v>1887</v>
      </c>
      <c r="N6" s="1468"/>
      <c r="O6" s="1468"/>
      <c r="P6" s="1468"/>
      <c r="Q6" s="1468"/>
      <c r="R6" s="1468"/>
      <c r="S6" s="1468"/>
      <c r="T6" s="1477"/>
      <c r="U6" s="1478" t="s">
        <v>1888</v>
      </c>
      <c r="V6" s="1479"/>
    </row>
    <row r="7" spans="1:22" ht="30.75" customHeight="1">
      <c r="A7" s="1483" t="s">
        <v>1889</v>
      </c>
      <c r="B7" s="1484"/>
      <c r="C7" s="1480"/>
      <c r="D7" s="1481"/>
      <c r="E7" s="1495"/>
      <c r="F7" s="1467" t="s">
        <v>1890</v>
      </c>
      <c r="G7" s="1468"/>
      <c r="H7" s="1477"/>
      <c r="I7" s="1146" t="s">
        <v>1891</v>
      </c>
      <c r="J7" s="295"/>
      <c r="K7" s="1485" t="s">
        <v>1892</v>
      </c>
      <c r="L7" s="1486"/>
      <c r="M7" s="1472" t="s">
        <v>1893</v>
      </c>
      <c r="N7" s="1487"/>
      <c r="O7" s="1854" t="s">
        <v>1894</v>
      </c>
      <c r="P7" s="1854"/>
      <c r="Q7" s="1855" t="s">
        <v>1895</v>
      </c>
      <c r="R7" s="1855"/>
      <c r="S7" s="1482" t="s">
        <v>1896</v>
      </c>
      <c r="T7" s="1473"/>
      <c r="U7" s="1480"/>
      <c r="V7" s="1481"/>
    </row>
    <row r="8" spans="1:23" ht="21" customHeight="1">
      <c r="A8" s="296"/>
      <c r="B8" s="1147"/>
      <c r="C8" s="1490" t="s">
        <v>1897</v>
      </c>
      <c r="D8" s="1490" t="s">
        <v>1898</v>
      </c>
      <c r="E8" s="1490" t="s">
        <v>1899</v>
      </c>
      <c r="F8" s="1490" t="s">
        <v>1897</v>
      </c>
      <c r="G8" s="1490" t="s">
        <v>1898</v>
      </c>
      <c r="H8" s="1490" t="s">
        <v>1900</v>
      </c>
      <c r="I8" s="1490" t="s">
        <v>1897</v>
      </c>
      <c r="J8" s="1492" t="s">
        <v>1898</v>
      </c>
      <c r="K8" s="296"/>
      <c r="L8" s="1147"/>
      <c r="M8" s="1490" t="s">
        <v>1897</v>
      </c>
      <c r="N8" s="1490" t="s">
        <v>1898</v>
      </c>
      <c r="O8" s="1490" t="s">
        <v>1897</v>
      </c>
      <c r="P8" s="1490" t="s">
        <v>1898</v>
      </c>
      <c r="Q8" s="1490" t="s">
        <v>1897</v>
      </c>
      <c r="R8" s="1492" t="s">
        <v>1898</v>
      </c>
      <c r="S8" s="1490" t="s">
        <v>1897</v>
      </c>
      <c r="T8" s="1490" t="s">
        <v>1898</v>
      </c>
      <c r="U8" s="1490" t="s">
        <v>1897</v>
      </c>
      <c r="V8" s="1492" t="s">
        <v>1898</v>
      </c>
      <c r="W8" s="294"/>
    </row>
    <row r="9" spans="1:23" ht="43.5" customHeight="1">
      <c r="A9" s="1488" t="s">
        <v>1233</v>
      </c>
      <c r="B9" s="1489"/>
      <c r="C9" s="1491"/>
      <c r="D9" s="1494"/>
      <c r="E9" s="1496"/>
      <c r="F9" s="1491"/>
      <c r="G9" s="1494"/>
      <c r="H9" s="1496"/>
      <c r="I9" s="1491"/>
      <c r="J9" s="1493"/>
      <c r="K9" s="1481" t="s">
        <v>1233</v>
      </c>
      <c r="L9" s="1495"/>
      <c r="M9" s="1491"/>
      <c r="N9" s="1494"/>
      <c r="O9" s="1491"/>
      <c r="P9" s="1494"/>
      <c r="Q9" s="1491"/>
      <c r="R9" s="1493"/>
      <c r="S9" s="1491"/>
      <c r="T9" s="1494"/>
      <c r="U9" s="1491"/>
      <c r="V9" s="1493"/>
      <c r="W9" s="294"/>
    </row>
    <row r="10" spans="1:23" ht="3" customHeight="1">
      <c r="A10" s="296"/>
      <c r="B10" s="1147"/>
      <c r="C10" s="1148"/>
      <c r="D10" s="1149"/>
      <c r="E10" s="1150"/>
      <c r="F10" s="1148"/>
      <c r="G10" s="1149"/>
      <c r="H10" s="1150"/>
      <c r="I10" s="1148"/>
      <c r="J10" s="1149"/>
      <c r="K10" s="296"/>
      <c r="L10" s="1147"/>
      <c r="M10" s="1148"/>
      <c r="N10" s="1149"/>
      <c r="O10" s="1148"/>
      <c r="P10" s="1149"/>
      <c r="Q10" s="1148"/>
      <c r="R10" s="1149"/>
      <c r="S10" s="1148"/>
      <c r="T10" s="1149"/>
      <c r="U10" s="1148"/>
      <c r="V10" s="1149"/>
      <c r="W10" s="294"/>
    </row>
    <row r="11" spans="1:23" ht="45" customHeight="1" hidden="1">
      <c r="A11" s="297" t="s">
        <v>1901</v>
      </c>
      <c r="B11" s="1151">
        <v>2001</v>
      </c>
      <c r="C11" s="256"/>
      <c r="D11" s="256"/>
      <c r="E11" s="256"/>
      <c r="F11" s="256"/>
      <c r="G11" s="256"/>
      <c r="H11" s="256"/>
      <c r="I11" s="256"/>
      <c r="J11" s="256"/>
      <c r="K11" s="297" t="s">
        <v>1901</v>
      </c>
      <c r="L11" s="1151">
        <v>2001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94"/>
    </row>
    <row r="12" spans="1:22" s="294" customFormat="1" ht="35.25" customHeight="1">
      <c r="A12" s="297" t="s">
        <v>1903</v>
      </c>
      <c r="B12" s="1151">
        <v>2003</v>
      </c>
      <c r="C12" s="658">
        <v>1629.42</v>
      </c>
      <c r="D12" s="658">
        <v>6556.239</v>
      </c>
      <c r="E12" s="376">
        <f>SUM(D12/C12)</f>
        <v>4.023664248628346</v>
      </c>
      <c r="F12" s="658">
        <v>1629</v>
      </c>
      <c r="G12" s="658">
        <v>6556.239</v>
      </c>
      <c r="H12" s="376">
        <f>SUM(G12/F12)</f>
        <v>4.0247016574585635</v>
      </c>
      <c r="I12" s="658">
        <v>1212.7</v>
      </c>
      <c r="J12" s="658">
        <v>6515.717</v>
      </c>
      <c r="K12" s="297" t="s">
        <v>1903</v>
      </c>
      <c r="L12" s="1151">
        <v>2003</v>
      </c>
      <c r="M12" s="756" t="s">
        <v>1902</v>
      </c>
      <c r="N12" s="756" t="s">
        <v>1902</v>
      </c>
      <c r="O12" s="756" t="s">
        <v>1902</v>
      </c>
      <c r="P12" s="756" t="s">
        <v>1902</v>
      </c>
      <c r="Q12" s="658">
        <v>6</v>
      </c>
      <c r="R12" s="658">
        <v>29.641</v>
      </c>
      <c r="S12" s="658">
        <v>2.1</v>
      </c>
      <c r="T12" s="658">
        <v>10.881</v>
      </c>
      <c r="U12" s="756" t="s">
        <v>1902</v>
      </c>
      <c r="V12" s="756" t="s">
        <v>1902</v>
      </c>
    </row>
    <row r="13" spans="1:23" ht="35.25" customHeight="1">
      <c r="A13" s="297" t="s">
        <v>1904</v>
      </c>
      <c r="B13" s="1151">
        <v>2004</v>
      </c>
      <c r="C13" s="658">
        <v>1094.21</v>
      </c>
      <c r="D13" s="658">
        <v>7154</v>
      </c>
      <c r="E13" s="376">
        <f aca="true" t="shared" si="0" ref="E13:E22">SUM(D13/C13)</f>
        <v>6.538050282852469</v>
      </c>
      <c r="F13" s="658">
        <v>1094.21</v>
      </c>
      <c r="G13" s="658">
        <v>7154</v>
      </c>
      <c r="H13" s="376">
        <f aca="true" t="shared" si="1" ref="H13:H22">SUM(G13/F13)</f>
        <v>6.538050282852469</v>
      </c>
      <c r="I13" s="658">
        <v>1070</v>
      </c>
      <c r="J13" s="658">
        <v>6993</v>
      </c>
      <c r="K13" s="297" t="s">
        <v>1904</v>
      </c>
      <c r="L13" s="1151">
        <v>2004</v>
      </c>
      <c r="M13" s="756" t="s">
        <v>1902</v>
      </c>
      <c r="N13" s="756" t="s">
        <v>1902</v>
      </c>
      <c r="O13" s="256">
        <v>15</v>
      </c>
      <c r="P13" s="256">
        <v>108.15</v>
      </c>
      <c r="Q13" s="658">
        <v>6</v>
      </c>
      <c r="R13" s="658">
        <v>39</v>
      </c>
      <c r="S13" s="658">
        <v>2.1</v>
      </c>
      <c r="T13" s="658">
        <v>14</v>
      </c>
      <c r="U13" s="756" t="s">
        <v>1902</v>
      </c>
      <c r="V13" s="756" t="s">
        <v>1902</v>
      </c>
      <c r="W13" s="294"/>
    </row>
    <row r="14" spans="1:22" s="294" customFormat="1" ht="35.25" customHeight="1">
      <c r="A14" s="297" t="s">
        <v>1905</v>
      </c>
      <c r="B14" s="1151">
        <v>2005</v>
      </c>
      <c r="C14" s="658">
        <v>1115.88</v>
      </c>
      <c r="D14" s="658">
        <v>5771.15</v>
      </c>
      <c r="E14" s="376">
        <f t="shared" si="0"/>
        <v>5.171837473563465</v>
      </c>
      <c r="F14" s="658">
        <v>1115.88</v>
      </c>
      <c r="G14" s="658">
        <v>5771.15</v>
      </c>
      <c r="H14" s="376">
        <f t="shared" si="1"/>
        <v>5.171837473563465</v>
      </c>
      <c r="I14" s="658">
        <v>1100.88</v>
      </c>
      <c r="J14" s="658">
        <v>5663</v>
      </c>
      <c r="K14" s="297" t="s">
        <v>1905</v>
      </c>
      <c r="L14" s="1151">
        <v>2005</v>
      </c>
      <c r="M14" s="756" t="s">
        <v>1902</v>
      </c>
      <c r="N14" s="756" t="s">
        <v>1902</v>
      </c>
      <c r="O14" s="256">
        <v>15</v>
      </c>
      <c r="P14" s="256">
        <v>108.15</v>
      </c>
      <c r="Q14" s="658">
        <v>0</v>
      </c>
      <c r="R14" s="658">
        <v>0</v>
      </c>
      <c r="S14" s="658">
        <v>0</v>
      </c>
      <c r="T14" s="658">
        <v>0</v>
      </c>
      <c r="U14" s="756" t="s">
        <v>1902</v>
      </c>
      <c r="V14" s="756" t="s">
        <v>1902</v>
      </c>
    </row>
    <row r="15" spans="1:49" s="1153" customFormat="1" ht="35.25" customHeight="1" thickBot="1">
      <c r="A15" s="297" t="s">
        <v>1906</v>
      </c>
      <c r="B15" s="1151">
        <v>2006</v>
      </c>
      <c r="C15" s="658">
        <v>997.77</v>
      </c>
      <c r="D15" s="658">
        <v>6596.733</v>
      </c>
      <c r="E15" s="376">
        <f t="shared" si="0"/>
        <v>6.6114765928019485</v>
      </c>
      <c r="F15" s="658">
        <v>997.77</v>
      </c>
      <c r="G15" s="658">
        <v>6596.733</v>
      </c>
      <c r="H15" s="376">
        <f t="shared" si="1"/>
        <v>6.6114765928019485</v>
      </c>
      <c r="I15" s="658">
        <v>988.57</v>
      </c>
      <c r="J15" s="658">
        <v>6541.353</v>
      </c>
      <c r="K15" s="297" t="s">
        <v>1906</v>
      </c>
      <c r="L15" s="1151">
        <v>2006</v>
      </c>
      <c r="M15" s="756">
        <v>0</v>
      </c>
      <c r="N15" s="756">
        <v>0</v>
      </c>
      <c r="O15" s="256">
        <v>0</v>
      </c>
      <c r="P15" s="256">
        <v>0</v>
      </c>
      <c r="Q15" s="658">
        <v>8.6</v>
      </c>
      <c r="R15" s="658">
        <v>51.6</v>
      </c>
      <c r="S15" s="658">
        <v>0.6</v>
      </c>
      <c r="T15" s="658">
        <v>3.78</v>
      </c>
      <c r="U15" s="756" t="s">
        <v>1902</v>
      </c>
      <c r="V15" s="756" t="s">
        <v>1902</v>
      </c>
      <c r="W15" s="1152"/>
      <c r="X15" s="1152"/>
      <c r="Y15" s="1152"/>
      <c r="Z15" s="1152"/>
      <c r="AA15" s="1152"/>
      <c r="AB15" s="1152"/>
      <c r="AC15" s="1152"/>
      <c r="AD15" s="1152"/>
      <c r="AE15" s="1152"/>
      <c r="AF15" s="1152"/>
      <c r="AG15" s="1152"/>
      <c r="AH15" s="1152"/>
      <c r="AI15" s="1152"/>
      <c r="AJ15" s="1152"/>
      <c r="AK15" s="1152"/>
      <c r="AL15" s="1152"/>
      <c r="AM15" s="1152"/>
      <c r="AN15" s="1152"/>
      <c r="AO15" s="1152"/>
      <c r="AP15" s="1152"/>
      <c r="AQ15" s="1152"/>
      <c r="AR15" s="1152"/>
      <c r="AS15" s="1152"/>
      <c r="AT15" s="1152"/>
      <c r="AU15" s="1152"/>
      <c r="AV15" s="1152"/>
      <c r="AW15" s="1152"/>
    </row>
    <row r="16" spans="1:22" s="1152" customFormat="1" ht="35.25" customHeight="1">
      <c r="A16" s="297" t="s">
        <v>1907</v>
      </c>
      <c r="B16" s="1151">
        <v>2007</v>
      </c>
      <c r="C16" s="658">
        <v>1048.4</v>
      </c>
      <c r="D16" s="658">
        <v>4513.447</v>
      </c>
      <c r="E16" s="376">
        <f t="shared" si="0"/>
        <v>4.305081075925219</v>
      </c>
      <c r="F16" s="658">
        <v>1048.4</v>
      </c>
      <c r="G16" s="658">
        <v>4513.447</v>
      </c>
      <c r="H16" s="376">
        <f t="shared" si="1"/>
        <v>4.305081075925219</v>
      </c>
      <c r="I16" s="658">
        <v>1038.4</v>
      </c>
      <c r="J16" s="658">
        <v>4470.914</v>
      </c>
      <c r="K16" s="297" t="s">
        <v>1907</v>
      </c>
      <c r="L16" s="1151">
        <v>2007</v>
      </c>
      <c r="M16" s="756">
        <v>0</v>
      </c>
      <c r="N16" s="756">
        <v>0</v>
      </c>
      <c r="O16" s="256">
        <v>0</v>
      </c>
      <c r="P16" s="256">
        <v>0</v>
      </c>
      <c r="Q16" s="658">
        <v>10</v>
      </c>
      <c r="R16" s="658">
        <v>42.533</v>
      </c>
      <c r="S16" s="658">
        <v>0</v>
      </c>
      <c r="T16" s="658">
        <v>0</v>
      </c>
      <c r="U16" s="756" t="s">
        <v>1902</v>
      </c>
      <c r="V16" s="756" t="s">
        <v>1902</v>
      </c>
    </row>
    <row r="17" spans="1:22" s="1152" customFormat="1" ht="35.25" customHeight="1">
      <c r="A17" s="297" t="s">
        <v>1908</v>
      </c>
      <c r="B17" s="1151">
        <v>2008</v>
      </c>
      <c r="C17" s="658">
        <v>1038.14</v>
      </c>
      <c r="D17" s="658">
        <v>5328.584</v>
      </c>
      <c r="E17" s="376">
        <f t="shared" si="0"/>
        <v>5.132818309669215</v>
      </c>
      <c r="F17" s="658">
        <v>1038.14</v>
      </c>
      <c r="G17" s="658">
        <v>5328.584</v>
      </c>
      <c r="H17" s="376">
        <f t="shared" si="1"/>
        <v>5.132818309669215</v>
      </c>
      <c r="I17" s="658">
        <v>1028.14</v>
      </c>
      <c r="J17" s="658">
        <v>5277.851</v>
      </c>
      <c r="K17" s="297" t="s">
        <v>1908</v>
      </c>
      <c r="L17" s="1151">
        <v>2008</v>
      </c>
      <c r="M17" s="756">
        <v>0</v>
      </c>
      <c r="N17" s="756">
        <v>0</v>
      </c>
      <c r="O17" s="256">
        <v>0</v>
      </c>
      <c r="P17" s="256">
        <v>0</v>
      </c>
      <c r="Q17" s="658">
        <v>10</v>
      </c>
      <c r="R17" s="658">
        <v>50.733</v>
      </c>
      <c r="S17" s="658">
        <v>0</v>
      </c>
      <c r="T17" s="658">
        <v>0</v>
      </c>
      <c r="U17" s="756" t="s">
        <v>1902</v>
      </c>
      <c r="V17" s="756" t="s">
        <v>1902</v>
      </c>
    </row>
    <row r="18" spans="1:22" s="1152" customFormat="1" ht="35.25" customHeight="1">
      <c r="A18" s="297" t="s">
        <v>1909</v>
      </c>
      <c r="B18" s="1151">
        <v>2009</v>
      </c>
      <c r="C18" s="658">
        <v>1045.33</v>
      </c>
      <c r="D18" s="658">
        <v>7550.778</v>
      </c>
      <c r="E18" s="376">
        <f t="shared" si="0"/>
        <v>7.223343824438216</v>
      </c>
      <c r="F18" s="658">
        <v>1045.33</v>
      </c>
      <c r="G18" s="658">
        <v>7550.778</v>
      </c>
      <c r="H18" s="376">
        <f t="shared" si="1"/>
        <v>7.223343824438216</v>
      </c>
      <c r="I18" s="658">
        <v>1014.33</v>
      </c>
      <c r="J18" s="658">
        <v>7350.678</v>
      </c>
      <c r="K18" s="297" t="s">
        <v>1909</v>
      </c>
      <c r="L18" s="1151">
        <v>2009</v>
      </c>
      <c r="M18" s="756">
        <v>0</v>
      </c>
      <c r="N18" s="756">
        <v>0</v>
      </c>
      <c r="O18" s="256">
        <v>2</v>
      </c>
      <c r="P18" s="256">
        <v>16</v>
      </c>
      <c r="Q18" s="658">
        <v>29</v>
      </c>
      <c r="R18" s="658">
        <v>184.1</v>
      </c>
      <c r="S18" s="658">
        <v>0</v>
      </c>
      <c r="T18" s="658">
        <v>0</v>
      </c>
      <c r="U18" s="756" t="s">
        <v>1902</v>
      </c>
      <c r="V18" s="756" t="s">
        <v>1902</v>
      </c>
    </row>
    <row r="19" spans="1:22" s="1152" customFormat="1" ht="35.25" customHeight="1">
      <c r="A19" s="297" t="s">
        <v>1910</v>
      </c>
      <c r="B19" s="1151">
        <v>2010</v>
      </c>
      <c r="C19" s="658">
        <v>1021.86</v>
      </c>
      <c r="D19" s="658">
        <v>5358.5</v>
      </c>
      <c r="E19" s="376">
        <f t="shared" si="0"/>
        <v>5.243869023153857</v>
      </c>
      <c r="F19" s="658">
        <v>1207.58</v>
      </c>
      <c r="G19" s="658">
        <v>5125.78</v>
      </c>
      <c r="H19" s="376">
        <f t="shared" si="1"/>
        <v>4.244671160502824</v>
      </c>
      <c r="I19" s="658">
        <v>974.8599999999999</v>
      </c>
      <c r="J19" s="658">
        <v>5125.78</v>
      </c>
      <c r="K19" s="297" t="s">
        <v>1910</v>
      </c>
      <c r="L19" s="1151">
        <v>2010</v>
      </c>
      <c r="M19" s="756">
        <v>0</v>
      </c>
      <c r="N19" s="756">
        <v>0</v>
      </c>
      <c r="O19" s="256">
        <v>0</v>
      </c>
      <c r="P19" s="256">
        <v>0</v>
      </c>
      <c r="Q19" s="658">
        <v>47</v>
      </c>
      <c r="R19" s="658">
        <v>232.72</v>
      </c>
      <c r="S19" s="658">
        <v>0</v>
      </c>
      <c r="T19" s="658">
        <v>0</v>
      </c>
      <c r="U19" s="756" t="s">
        <v>1902</v>
      </c>
      <c r="V19" s="756" t="s">
        <v>1902</v>
      </c>
    </row>
    <row r="20" spans="1:22" s="1154" customFormat="1" ht="35.25" customHeight="1">
      <c r="A20" s="297" t="s">
        <v>1911</v>
      </c>
      <c r="B20" s="1151">
        <v>2011</v>
      </c>
      <c r="C20" s="658">
        <v>964.56</v>
      </c>
      <c r="D20" s="658">
        <v>6510.59</v>
      </c>
      <c r="E20" s="376">
        <f t="shared" si="0"/>
        <v>6.749803018993116</v>
      </c>
      <c r="F20" s="658">
        <f>SUM(J20+O20+R20+U20+X20+AA20)</f>
        <v>6510.59</v>
      </c>
      <c r="G20" s="658">
        <v>6220.59</v>
      </c>
      <c r="H20" s="376">
        <f t="shared" si="1"/>
        <v>0.9554571859078824</v>
      </c>
      <c r="I20" s="658">
        <v>914.56</v>
      </c>
      <c r="J20" s="658">
        <v>6220.59</v>
      </c>
      <c r="K20" s="297" t="s">
        <v>1911</v>
      </c>
      <c r="L20" s="1151">
        <v>2011</v>
      </c>
      <c r="M20" s="756">
        <v>0</v>
      </c>
      <c r="N20" s="756">
        <v>0</v>
      </c>
      <c r="O20" s="256">
        <v>0</v>
      </c>
      <c r="P20" s="256">
        <v>0</v>
      </c>
      <c r="Q20" s="658">
        <v>50</v>
      </c>
      <c r="R20" s="658">
        <v>290</v>
      </c>
      <c r="S20" s="658">
        <v>0</v>
      </c>
      <c r="T20" s="658">
        <v>0</v>
      </c>
      <c r="U20" s="756">
        <v>0</v>
      </c>
      <c r="V20" s="756">
        <v>0</v>
      </c>
    </row>
    <row r="21" spans="1:22" s="1152" customFormat="1" ht="35.25" customHeight="1">
      <c r="A21" s="297" t="s">
        <v>1915</v>
      </c>
      <c r="B21" s="1151">
        <v>2012</v>
      </c>
      <c r="C21" s="658">
        <v>969.74</v>
      </c>
      <c r="D21" s="658">
        <v>6225.16</v>
      </c>
      <c r="E21" s="376">
        <f t="shared" si="0"/>
        <v>6.41941138861963</v>
      </c>
      <c r="F21" s="658">
        <v>969.74</v>
      </c>
      <c r="G21" s="658">
        <v>6225.16</v>
      </c>
      <c r="H21" s="376">
        <f t="shared" si="1"/>
        <v>6.41941138861963</v>
      </c>
      <c r="I21" s="658">
        <v>944.74</v>
      </c>
      <c r="J21" s="658">
        <v>6058.08</v>
      </c>
      <c r="K21" s="297" t="s">
        <v>1915</v>
      </c>
      <c r="L21" s="1151">
        <v>2012</v>
      </c>
      <c r="M21" s="756">
        <v>0</v>
      </c>
      <c r="N21" s="756">
        <v>0</v>
      </c>
      <c r="O21" s="256">
        <v>0</v>
      </c>
      <c r="P21" s="256">
        <v>0</v>
      </c>
      <c r="Q21" s="658">
        <v>25</v>
      </c>
      <c r="R21" s="658">
        <v>167.08</v>
      </c>
      <c r="S21" s="658">
        <v>0</v>
      </c>
      <c r="T21" s="658">
        <v>0</v>
      </c>
      <c r="U21" s="756">
        <v>0</v>
      </c>
      <c r="V21" s="756">
        <v>0</v>
      </c>
    </row>
    <row r="22" spans="1:22" s="1154" customFormat="1" ht="35.25" customHeight="1">
      <c r="A22" s="1155" t="s">
        <v>1914</v>
      </c>
      <c r="B22" s="1156">
        <v>2013</v>
      </c>
      <c r="C22" s="122">
        <v>1015.81</v>
      </c>
      <c r="D22" s="122">
        <v>5957.55</v>
      </c>
      <c r="E22" s="376">
        <f t="shared" si="0"/>
        <v>5.864827083805043</v>
      </c>
      <c r="F22" s="122">
        <v>1015.81</v>
      </c>
      <c r="G22" s="122">
        <v>5957.55</v>
      </c>
      <c r="H22" s="376">
        <f t="shared" si="1"/>
        <v>5.864827083805043</v>
      </c>
      <c r="I22" s="122">
        <v>1015.81</v>
      </c>
      <c r="J22" s="122">
        <v>5957.55</v>
      </c>
      <c r="K22" s="1155" t="s">
        <v>1914</v>
      </c>
      <c r="L22" s="1156">
        <v>2013</v>
      </c>
      <c r="M22" s="1157">
        <v>0</v>
      </c>
      <c r="N22" s="1157">
        <v>0</v>
      </c>
      <c r="O22" s="111">
        <v>0</v>
      </c>
      <c r="P22" s="111">
        <v>0</v>
      </c>
      <c r="Q22" s="122">
        <v>0</v>
      </c>
      <c r="R22" s="122">
        <v>0</v>
      </c>
      <c r="S22" s="122">
        <v>0</v>
      </c>
      <c r="T22" s="122">
        <v>0</v>
      </c>
      <c r="U22" s="1157">
        <v>0</v>
      </c>
      <c r="V22" s="1157">
        <v>0</v>
      </c>
    </row>
    <row r="23" spans="1:23" ht="3" customHeight="1">
      <c r="A23" s="294"/>
      <c r="B23" s="1158"/>
      <c r="C23" s="294"/>
      <c r="D23" s="294"/>
      <c r="E23" s="294"/>
      <c r="F23" s="294"/>
      <c r="G23" s="294"/>
      <c r="H23" s="294"/>
      <c r="I23" s="294"/>
      <c r="J23" s="294"/>
      <c r="K23" s="294"/>
      <c r="L23" s="1158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1159"/>
    </row>
    <row r="24" spans="1:23" ht="15" customHeight="1">
      <c r="A24" s="965" t="s">
        <v>1912</v>
      </c>
      <c r="B24" s="298"/>
      <c r="C24" s="298"/>
      <c r="D24" s="298"/>
      <c r="E24" s="298"/>
      <c r="F24" s="1160" t="s">
        <v>1913</v>
      </c>
      <c r="G24" s="298"/>
      <c r="H24" s="298"/>
      <c r="I24" s="298"/>
      <c r="J24" s="298"/>
      <c r="K24" s="965" t="s">
        <v>1912</v>
      </c>
      <c r="L24" s="298"/>
      <c r="M24" s="298"/>
      <c r="N24" s="298"/>
      <c r="O24" s="298"/>
      <c r="P24" s="298"/>
      <c r="Q24" s="1160" t="s">
        <v>1913</v>
      </c>
      <c r="R24" s="298"/>
      <c r="S24" s="298"/>
      <c r="T24" s="298"/>
      <c r="U24" s="298"/>
      <c r="V24" s="298"/>
      <c r="W24" s="294"/>
    </row>
    <row r="25" spans="1:23" s="1161" customFormat="1" ht="17.25" customHeight="1">
      <c r="A25" s="1161" t="s">
        <v>1950</v>
      </c>
      <c r="F25" s="963" t="s">
        <v>1951</v>
      </c>
      <c r="K25" s="1161" t="s">
        <v>1950</v>
      </c>
      <c r="Q25" s="963" t="s">
        <v>1951</v>
      </c>
      <c r="W25" s="1162"/>
    </row>
    <row r="26" ht="15.75">
      <c r="W26" s="294"/>
    </row>
    <row r="27" ht="15.75">
      <c r="W27" s="294"/>
    </row>
    <row r="28" ht="15.75">
      <c r="W28" s="294"/>
    </row>
    <row r="29" ht="15.75">
      <c r="W29" s="294"/>
    </row>
    <row r="30" ht="15.75">
      <c r="W30" s="294"/>
    </row>
    <row r="31" ht="15.75">
      <c r="W31" s="294"/>
    </row>
    <row r="32" spans="14:23" ht="15.75">
      <c r="N32" s="1163"/>
      <c r="V32" s="1164"/>
      <c r="W32" s="294"/>
    </row>
    <row r="33" spans="14:23" ht="15.75">
      <c r="N33" s="1164"/>
      <c r="T33" s="1164"/>
      <c r="V33" s="1164"/>
      <c r="W33" s="294"/>
    </row>
    <row r="34" spans="14:23" ht="15.75">
      <c r="N34" s="1164"/>
      <c r="P34" s="1164"/>
      <c r="R34" s="1164"/>
      <c r="T34" s="1164"/>
      <c r="V34" s="1164"/>
      <c r="W34" s="294"/>
    </row>
    <row r="35" spans="14:22" ht="15.75">
      <c r="N35" s="1164"/>
      <c r="P35" s="1164"/>
      <c r="R35" s="1164"/>
      <c r="T35" s="1164"/>
      <c r="V35" s="1164"/>
    </row>
    <row r="36" spans="14:22" ht="15.75">
      <c r="N36" s="1164"/>
      <c r="P36" s="1164"/>
      <c r="R36" s="1164"/>
      <c r="T36" s="1164"/>
      <c r="V36" s="1164"/>
    </row>
    <row r="37" spans="14:22" ht="15.75">
      <c r="N37" s="1164"/>
      <c r="P37" s="1164"/>
      <c r="R37" s="1164"/>
      <c r="T37" s="1164"/>
      <c r="V37" s="1164"/>
    </row>
    <row r="38" spans="14:22" ht="15.75">
      <c r="N38" s="1164"/>
      <c r="P38" s="1164"/>
      <c r="R38" s="1164"/>
      <c r="T38" s="1164"/>
      <c r="V38" s="1164"/>
    </row>
    <row r="39" spans="14:22" ht="15.75">
      <c r="N39" s="1164"/>
      <c r="P39" s="1164"/>
      <c r="R39" s="1164"/>
      <c r="T39" s="1164"/>
      <c r="V39" s="1164"/>
    </row>
    <row r="40" spans="14:22" ht="15.75">
      <c r="N40" s="1164"/>
      <c r="P40" s="1164"/>
      <c r="R40" s="1164"/>
      <c r="T40" s="1164"/>
      <c r="V40" s="1164"/>
    </row>
    <row r="41" spans="14:22" ht="15.75">
      <c r="N41" s="1164"/>
      <c r="P41" s="1164"/>
      <c r="R41" s="1164"/>
      <c r="T41" s="1164"/>
      <c r="V41" s="1164"/>
    </row>
    <row r="42" spans="14:22" ht="15.75">
      <c r="N42" s="1164"/>
      <c r="P42" s="1164"/>
      <c r="R42" s="1164"/>
      <c r="T42" s="1164"/>
      <c r="V42" s="1164"/>
    </row>
    <row r="43" spans="14:22" ht="15.75">
      <c r="N43" s="1164"/>
      <c r="P43" s="1164"/>
      <c r="R43" s="1164"/>
      <c r="T43" s="1164"/>
      <c r="V43" s="1164"/>
    </row>
    <row r="44" spans="14:22" ht="15.75">
      <c r="N44" s="1164"/>
      <c r="P44" s="1164"/>
      <c r="R44" s="1164"/>
      <c r="T44" s="1164"/>
      <c r="V44" s="1164"/>
    </row>
    <row r="45" spans="14:22" ht="15.75">
      <c r="N45" s="1164"/>
      <c r="P45" s="1164"/>
      <c r="R45" s="1164"/>
      <c r="T45" s="1164"/>
      <c r="V45" s="1164"/>
    </row>
    <row r="46" spans="14:22" ht="15.75">
      <c r="N46" s="1164"/>
      <c r="P46" s="1164"/>
      <c r="R46" s="1164"/>
      <c r="T46" s="1164"/>
      <c r="V46" s="1164"/>
    </row>
    <row r="47" spans="1:13" ht="15.75">
      <c r="A47" s="1165"/>
      <c r="B47" s="1165"/>
      <c r="K47" s="1165"/>
      <c r="L47" s="1165"/>
      <c r="M47" s="1166"/>
    </row>
    <row r="48" spans="1:12" ht="15.75">
      <c r="A48" s="1165"/>
      <c r="B48" s="1165"/>
      <c r="K48" s="1165"/>
      <c r="L48" s="1165"/>
    </row>
    <row r="56" spans="1:12" ht="15.75">
      <c r="A56" s="1167"/>
      <c r="B56" s="1167"/>
      <c r="K56" s="1167"/>
      <c r="L56" s="1167"/>
    </row>
    <row r="65" spans="1:12" ht="15.75">
      <c r="A65" s="1167"/>
      <c r="B65" s="1167"/>
      <c r="K65" s="1167"/>
      <c r="L65" s="1167"/>
    </row>
    <row r="66" spans="1:12" ht="15.75">
      <c r="A66" s="1167"/>
      <c r="B66" s="1167"/>
      <c r="K66" s="1167"/>
      <c r="L66" s="1167"/>
    </row>
    <row r="103" ht="15.75">
      <c r="E103" s="294"/>
    </row>
    <row r="104" ht="15.75">
      <c r="E104" s="294"/>
    </row>
    <row r="105" ht="15.75">
      <c r="E105" s="1168"/>
    </row>
    <row r="106" ht="15.75">
      <c r="E106" s="1168"/>
    </row>
    <row r="107" ht="15.75">
      <c r="E107" s="1168"/>
    </row>
    <row r="108" ht="15.75">
      <c r="E108" s="1168"/>
    </row>
    <row r="109" ht="15.75">
      <c r="E109" s="294"/>
    </row>
    <row r="110" ht="15.75">
      <c r="E110" s="294"/>
    </row>
    <row r="111" ht="15.75">
      <c r="E111" s="294"/>
    </row>
    <row r="112" ht="15.75">
      <c r="E112" s="1168"/>
    </row>
    <row r="113" ht="15.75">
      <c r="E113" s="1168"/>
    </row>
    <row r="114" ht="15.75">
      <c r="E114" s="1168"/>
    </row>
    <row r="115" ht="15.75">
      <c r="E115" s="1168"/>
    </row>
    <row r="116" ht="15.75">
      <c r="E116" s="1168"/>
    </row>
    <row r="117" ht="15.75">
      <c r="E117" s="1168"/>
    </row>
    <row r="118" ht="15.75">
      <c r="E118" s="1168"/>
    </row>
    <row r="119" ht="15.75">
      <c r="E119" s="294"/>
    </row>
    <row r="120" ht="15.75">
      <c r="E120" s="294"/>
    </row>
    <row r="121" ht="15.75">
      <c r="E121" s="294"/>
    </row>
    <row r="122" ht="15.75">
      <c r="E122" s="294"/>
    </row>
    <row r="123" ht="15.75">
      <c r="E123" s="294"/>
    </row>
    <row r="124" ht="15.75">
      <c r="E124" s="294"/>
    </row>
    <row r="125" ht="15.75">
      <c r="E125" s="1168"/>
    </row>
    <row r="126" ht="15.75">
      <c r="E126" s="1168"/>
    </row>
    <row r="127" ht="15.75">
      <c r="E127" s="1168"/>
    </row>
  </sheetData>
  <sheetProtection/>
  <mergeCells count="41">
    <mergeCell ref="R8:R9"/>
    <mergeCell ref="S8:S9"/>
    <mergeCell ref="T8:T9"/>
    <mergeCell ref="C8:C9"/>
    <mergeCell ref="D8:D9"/>
    <mergeCell ref="E8:E9"/>
    <mergeCell ref="F8:F9"/>
    <mergeCell ref="G8:G9"/>
    <mergeCell ref="H8:H9"/>
    <mergeCell ref="U8:U9"/>
    <mergeCell ref="V8:V9"/>
    <mergeCell ref="I8:I9"/>
    <mergeCell ref="J8:J9"/>
    <mergeCell ref="M8:M9"/>
    <mergeCell ref="N8:N9"/>
    <mergeCell ref="O8:O9"/>
    <mergeCell ref="P8:P9"/>
    <mergeCell ref="K9:L9"/>
    <mergeCell ref="Q8:Q9"/>
    <mergeCell ref="A7:B7"/>
    <mergeCell ref="F7:H7"/>
    <mergeCell ref="K7:L7"/>
    <mergeCell ref="M7:N7"/>
    <mergeCell ref="C6:E7"/>
    <mergeCell ref="A9:B9"/>
    <mergeCell ref="O7:P7"/>
    <mergeCell ref="Q7:R7"/>
    <mergeCell ref="I4:J4"/>
    <mergeCell ref="U4:V4"/>
    <mergeCell ref="I5:J5"/>
    <mergeCell ref="U5:V5"/>
    <mergeCell ref="F6:J6"/>
    <mergeCell ref="M6:T6"/>
    <mergeCell ref="U6:V7"/>
    <mergeCell ref="S7:T7"/>
    <mergeCell ref="A2:E2"/>
    <mergeCell ref="F2:J2"/>
    <mergeCell ref="K2:P2"/>
    <mergeCell ref="Q2:V2"/>
    <mergeCell ref="I3:J3"/>
    <mergeCell ref="U3:V3"/>
  </mergeCells>
  <printOptions horizontalCentered="1"/>
  <pageMargins left="0.4724409448818898" right="0.4724409448818898" top="0.4724409448818898" bottom="0.4724409448818898" header="0.31496062992125984" footer="0.31496062992125984"/>
  <pageSetup firstPageNumber="76" useFirstPageNumber="1" horizontalDpi="300" verticalDpi="300" orientation="portrait" paperSize="13" r:id="rId2"/>
  <headerFooter alignWithMargins="0">
    <oddFooter>&amp;C&amp;P</oddFooter>
  </headerFooter>
  <colBreaks count="1" manualBreakCount="1">
    <brk id="10" max="24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U24"/>
  <sheetViews>
    <sheetView view="pageBreakPreview" zoomScale="60" zoomScalePageLayoutView="0" workbookViewId="0" topLeftCell="BV1">
      <selection activeCell="CM7" sqref="CM7:CN8"/>
    </sheetView>
  </sheetViews>
  <sheetFormatPr defaultColWidth="7.59765625" defaultRowHeight="15"/>
  <cols>
    <col min="1" max="1" width="9.796875" style="1176" customWidth="1"/>
    <col min="2" max="2" width="6.69921875" style="1176" customWidth="1"/>
    <col min="3" max="3" width="7.3984375" style="1177" customWidth="1"/>
    <col min="4" max="4" width="8.59765625" style="1177" customWidth="1"/>
    <col min="5" max="6" width="7.3984375" style="1177" customWidth="1"/>
    <col min="7" max="7" width="6.69921875" style="1177" customWidth="1"/>
    <col min="8" max="8" width="6.19921875" style="1177" customWidth="1"/>
    <col min="9" max="10" width="6.69921875" style="1177" customWidth="1"/>
    <col min="11" max="18" width="8.8984375" style="1177" customWidth="1"/>
    <col min="19" max="19" width="9.8984375" style="1176" customWidth="1"/>
    <col min="20" max="20" width="7.59765625" style="1176" customWidth="1"/>
    <col min="21" max="26" width="8.8984375" style="1176" customWidth="1"/>
    <col min="27" max="34" width="8.3984375" style="1176" customWidth="1"/>
    <col min="35" max="35" width="9.796875" style="1176" customWidth="1"/>
    <col min="36" max="36" width="7.59765625" style="1176" customWidth="1"/>
    <col min="37" max="37" width="7.19921875" style="1176" customWidth="1"/>
    <col min="38" max="38" width="8.69921875" style="1176" customWidth="1"/>
    <col min="39" max="44" width="7.19921875" style="1176" customWidth="1"/>
    <col min="45" max="52" width="9.09765625" style="1176" customWidth="1"/>
    <col min="53" max="53" width="9.69921875" style="1176" customWidth="1"/>
    <col min="54" max="54" width="7.19921875" style="1176" customWidth="1"/>
    <col min="55" max="60" width="7.09765625" style="1176" customWidth="1"/>
    <col min="61" max="61" width="6.8984375" style="1176" customWidth="1"/>
    <col min="62" max="62" width="7.796875" style="1176" customWidth="1"/>
    <col min="63" max="69" width="9.8984375" style="1176" customWidth="1"/>
    <col min="70" max="70" width="10.19921875" style="1176" customWidth="1"/>
    <col min="71" max="71" width="7.59765625" style="1176" customWidth="1"/>
    <col min="72" max="77" width="8.296875" style="1176" customWidth="1"/>
    <col min="78" max="83" width="11.296875" style="1176" customWidth="1"/>
    <col min="84" max="84" width="9.796875" style="1176" customWidth="1"/>
    <col min="85" max="85" width="7.59765625" style="1176" customWidth="1"/>
    <col min="86" max="91" width="8.3984375" style="1176" customWidth="1"/>
    <col min="92" max="99" width="9.09765625" style="1176" customWidth="1"/>
    <col min="100" max="16384" width="7.59765625" style="1176" customWidth="1"/>
  </cols>
  <sheetData>
    <row r="1" spans="21:99" ht="16.5" customHeight="1">
      <c r="U1" s="1177"/>
      <c r="V1" s="1177"/>
      <c r="W1" s="1177"/>
      <c r="X1" s="1177"/>
      <c r="Y1" s="1177"/>
      <c r="Z1" s="1177"/>
      <c r="AA1" s="1177"/>
      <c r="AB1" s="1177"/>
      <c r="AC1" s="1177"/>
      <c r="AD1" s="1177"/>
      <c r="AE1" s="1177"/>
      <c r="AF1" s="1177"/>
      <c r="AG1" s="1177"/>
      <c r="AH1" s="1177"/>
      <c r="AK1" s="1177"/>
      <c r="AL1" s="1177"/>
      <c r="AM1" s="1177"/>
      <c r="AN1" s="1177"/>
      <c r="AO1" s="1177"/>
      <c r="AP1" s="1177"/>
      <c r="AQ1" s="1177"/>
      <c r="AR1" s="1177"/>
      <c r="AS1" s="1177"/>
      <c r="AT1" s="1177"/>
      <c r="AU1" s="1177"/>
      <c r="AV1" s="1177"/>
      <c r="AW1" s="1177"/>
      <c r="AX1" s="1177"/>
      <c r="AY1" s="1177"/>
      <c r="AZ1" s="1177"/>
      <c r="BC1" s="1177"/>
      <c r="BD1" s="1177"/>
      <c r="BE1" s="1177"/>
      <c r="BF1" s="1177"/>
      <c r="BG1" s="1177"/>
      <c r="BH1" s="1177"/>
      <c r="BI1" s="1177"/>
      <c r="BJ1" s="1177"/>
      <c r="BK1" s="1177"/>
      <c r="BL1" s="1177"/>
      <c r="BM1" s="1177"/>
      <c r="BN1" s="1177"/>
      <c r="BO1" s="1177"/>
      <c r="BP1" s="1177"/>
      <c r="BQ1" s="1177"/>
      <c r="BT1" s="1177"/>
      <c r="BU1" s="1177"/>
      <c r="BV1" s="1177"/>
      <c r="BW1" s="1177"/>
      <c r="BX1" s="1177"/>
      <c r="BY1" s="1177"/>
      <c r="BZ1" s="1177"/>
      <c r="CA1" s="1177"/>
      <c r="CB1" s="1177"/>
      <c r="CC1" s="1177"/>
      <c r="CD1" s="1177"/>
      <c r="CE1" s="1178"/>
      <c r="CH1" s="1177"/>
      <c r="CI1" s="1177"/>
      <c r="CJ1" s="1177"/>
      <c r="CK1" s="1177"/>
      <c r="CL1" s="1177"/>
      <c r="CM1" s="1177"/>
      <c r="CN1" s="1177"/>
      <c r="CO1" s="1177"/>
      <c r="CP1" s="1177"/>
      <c r="CQ1" s="1177"/>
      <c r="CR1" s="1177"/>
      <c r="CS1" s="1177"/>
      <c r="CT1" s="1177"/>
      <c r="CU1" s="1178"/>
    </row>
    <row r="2" spans="1:99" s="1179" customFormat="1" ht="19.5" customHeight="1">
      <c r="A2" s="1497" t="s">
        <v>1920</v>
      </c>
      <c r="B2" s="1497"/>
      <c r="C2" s="1497"/>
      <c r="D2" s="1497"/>
      <c r="E2" s="1497"/>
      <c r="F2" s="1497"/>
      <c r="G2" s="1497"/>
      <c r="H2" s="1497"/>
      <c r="I2" s="1498" t="s">
        <v>1921</v>
      </c>
      <c r="J2" s="1498"/>
      <c r="K2" s="1498"/>
      <c r="L2" s="1498"/>
      <c r="M2" s="1498"/>
      <c r="N2" s="1498"/>
      <c r="O2" s="1498"/>
      <c r="P2" s="1498"/>
      <c r="Q2" s="1498"/>
      <c r="R2" s="1498"/>
      <c r="S2" s="1497" t="s">
        <v>1922</v>
      </c>
      <c r="T2" s="1497"/>
      <c r="U2" s="1497"/>
      <c r="V2" s="1497"/>
      <c r="W2" s="1497"/>
      <c r="X2" s="1497"/>
      <c r="Y2" s="1497"/>
      <c r="Z2" s="1497"/>
      <c r="AA2" s="1497" t="s">
        <v>1923</v>
      </c>
      <c r="AB2" s="1497"/>
      <c r="AC2" s="1499"/>
      <c r="AD2" s="1499"/>
      <c r="AE2" s="1499"/>
      <c r="AF2" s="1499"/>
      <c r="AG2" s="1499"/>
      <c r="AH2" s="1499"/>
      <c r="AI2" s="1497" t="s">
        <v>1924</v>
      </c>
      <c r="AJ2" s="1497"/>
      <c r="AK2" s="1497"/>
      <c r="AL2" s="1497"/>
      <c r="AM2" s="1497"/>
      <c r="AN2" s="1497"/>
      <c r="AO2" s="1497"/>
      <c r="AP2" s="1497"/>
      <c r="AQ2" s="1497"/>
      <c r="AR2" s="1497"/>
      <c r="AS2" s="1500" t="s">
        <v>1925</v>
      </c>
      <c r="AT2" s="1500"/>
      <c r="AU2" s="1500"/>
      <c r="AV2" s="1500"/>
      <c r="AW2" s="1500"/>
      <c r="AX2" s="1500"/>
      <c r="AY2" s="1500"/>
      <c r="AZ2" s="1500"/>
      <c r="BA2" s="1497" t="s">
        <v>1926</v>
      </c>
      <c r="BB2" s="1497"/>
      <c r="BC2" s="1497"/>
      <c r="BD2" s="1497"/>
      <c r="BE2" s="1497"/>
      <c r="BF2" s="1497"/>
      <c r="BG2" s="1497"/>
      <c r="BH2" s="1497"/>
      <c r="BI2" s="1497"/>
      <c r="BJ2" s="1497"/>
      <c r="BK2" s="1500" t="s">
        <v>1927</v>
      </c>
      <c r="BL2" s="1500"/>
      <c r="BM2" s="1500"/>
      <c r="BN2" s="1500"/>
      <c r="BO2" s="1500"/>
      <c r="BP2" s="1500"/>
      <c r="BQ2" s="1500"/>
      <c r="BR2" s="1500" t="s">
        <v>1930</v>
      </c>
      <c r="BS2" s="1500"/>
      <c r="BT2" s="1500"/>
      <c r="BU2" s="1500"/>
      <c r="BV2" s="1500"/>
      <c r="BW2" s="1500"/>
      <c r="BX2" s="1500"/>
      <c r="BY2" s="1500"/>
      <c r="BZ2" s="1500" t="s">
        <v>1928</v>
      </c>
      <c r="CA2" s="1500"/>
      <c r="CB2" s="1500"/>
      <c r="CC2" s="1500"/>
      <c r="CD2" s="1500"/>
      <c r="CE2" s="1500"/>
      <c r="CF2" s="1500" t="s">
        <v>1929</v>
      </c>
      <c r="CG2" s="1500"/>
      <c r="CH2" s="1500"/>
      <c r="CI2" s="1500"/>
      <c r="CJ2" s="1500"/>
      <c r="CK2" s="1500"/>
      <c r="CL2" s="1500"/>
      <c r="CM2" s="1500"/>
      <c r="CN2" s="1500" t="s">
        <v>1931</v>
      </c>
      <c r="CO2" s="1500"/>
      <c r="CP2" s="1498"/>
      <c r="CQ2" s="1498"/>
      <c r="CR2" s="1498"/>
      <c r="CS2" s="1498"/>
      <c r="CT2" s="1498"/>
      <c r="CU2" s="1498"/>
    </row>
    <row r="3" spans="1:99" s="1179" customFormat="1" ht="19.5" customHeight="1">
      <c r="A3" s="1497" t="s">
        <v>1875</v>
      </c>
      <c r="B3" s="1497"/>
      <c r="C3" s="1497"/>
      <c r="D3" s="1497"/>
      <c r="E3" s="1497"/>
      <c r="F3" s="1497"/>
      <c r="G3" s="1497"/>
      <c r="H3" s="1497"/>
      <c r="I3" s="1497" t="s">
        <v>1874</v>
      </c>
      <c r="J3" s="1497"/>
      <c r="K3" s="1497"/>
      <c r="L3" s="1497"/>
      <c r="M3" s="1497"/>
      <c r="N3" s="1497"/>
      <c r="O3" s="1497"/>
      <c r="P3" s="1497"/>
      <c r="Q3" s="1497"/>
      <c r="R3" s="1497"/>
      <c r="S3" s="1497" t="s">
        <v>1873</v>
      </c>
      <c r="T3" s="1497"/>
      <c r="U3" s="1497"/>
      <c r="V3" s="1497"/>
      <c r="W3" s="1497"/>
      <c r="X3" s="1497"/>
      <c r="Y3" s="1497"/>
      <c r="Z3" s="1497"/>
      <c r="AA3" s="1500" t="s">
        <v>1872</v>
      </c>
      <c r="AB3" s="1500"/>
      <c r="AC3" s="1500"/>
      <c r="AD3" s="1500"/>
      <c r="AE3" s="1500"/>
      <c r="AF3" s="1500"/>
      <c r="AG3" s="1500"/>
      <c r="AH3" s="1500"/>
      <c r="AI3" s="1497" t="s">
        <v>1602</v>
      </c>
      <c r="AJ3" s="1497"/>
      <c r="AK3" s="1497"/>
      <c r="AL3" s="1497"/>
      <c r="AM3" s="1497"/>
      <c r="AN3" s="1497"/>
      <c r="AO3" s="1497"/>
      <c r="AP3" s="1497"/>
      <c r="AQ3" s="1497"/>
      <c r="AR3" s="1497"/>
      <c r="AS3" s="1500" t="s">
        <v>1603</v>
      </c>
      <c r="AT3" s="1500"/>
      <c r="AU3" s="1500"/>
      <c r="AV3" s="1500"/>
      <c r="AW3" s="1500"/>
      <c r="AX3" s="1500"/>
      <c r="AY3" s="1500"/>
      <c r="AZ3" s="1500"/>
      <c r="BA3" s="1497" t="s">
        <v>1871</v>
      </c>
      <c r="BB3" s="1497"/>
      <c r="BC3" s="1497"/>
      <c r="BD3" s="1497"/>
      <c r="BE3" s="1497"/>
      <c r="BF3" s="1497"/>
      <c r="BG3" s="1497"/>
      <c r="BH3" s="1497"/>
      <c r="BI3" s="1497"/>
      <c r="BJ3" s="1497"/>
      <c r="BK3" s="1500" t="s">
        <v>1604</v>
      </c>
      <c r="BL3" s="1500"/>
      <c r="BM3" s="1500"/>
      <c r="BN3" s="1500"/>
      <c r="BO3" s="1500"/>
      <c r="BP3" s="1500"/>
      <c r="BQ3" s="1500"/>
      <c r="BR3" s="1497" t="s">
        <v>1868</v>
      </c>
      <c r="BS3" s="1497"/>
      <c r="BT3" s="1497"/>
      <c r="BU3" s="1497"/>
      <c r="BV3" s="1497"/>
      <c r="BW3" s="1497"/>
      <c r="BX3" s="1497"/>
      <c r="BY3" s="1497"/>
      <c r="BZ3" s="1497" t="s">
        <v>1605</v>
      </c>
      <c r="CA3" s="1497"/>
      <c r="CB3" s="1497"/>
      <c r="CC3" s="1497"/>
      <c r="CD3" s="1497"/>
      <c r="CE3" s="1497"/>
      <c r="CF3" s="1497" t="s">
        <v>1869</v>
      </c>
      <c r="CG3" s="1497"/>
      <c r="CH3" s="1497"/>
      <c r="CI3" s="1497"/>
      <c r="CJ3" s="1497"/>
      <c r="CK3" s="1497"/>
      <c r="CL3" s="1497"/>
      <c r="CM3" s="1497"/>
      <c r="CN3" s="1497" t="s">
        <v>1870</v>
      </c>
      <c r="CO3" s="1497"/>
      <c r="CP3" s="1497"/>
      <c r="CQ3" s="1497"/>
      <c r="CR3" s="1497"/>
      <c r="CS3" s="1497"/>
      <c r="CT3" s="1497"/>
      <c r="CU3" s="1497"/>
    </row>
    <row r="4" spans="1:99" s="1182" customFormat="1" ht="15.75" customHeight="1">
      <c r="A4" s="1501" t="s">
        <v>1606</v>
      </c>
      <c r="B4" s="1501"/>
      <c r="C4" s="1501"/>
      <c r="D4" s="1501"/>
      <c r="E4" s="1501"/>
      <c r="F4" s="1501"/>
      <c r="G4" s="1501"/>
      <c r="H4" s="1501"/>
      <c r="I4" s="1502" t="s">
        <v>1607</v>
      </c>
      <c r="J4" s="1502"/>
      <c r="K4" s="1502"/>
      <c r="L4" s="1502"/>
      <c r="M4" s="1502"/>
      <c r="N4" s="1502"/>
      <c r="O4" s="1502"/>
      <c r="P4" s="1502"/>
      <c r="Q4" s="1180"/>
      <c r="R4" s="1180" t="s">
        <v>1232</v>
      </c>
      <c r="S4" s="1503" t="s">
        <v>1608</v>
      </c>
      <c r="T4" s="1503"/>
      <c r="U4" s="1503"/>
      <c r="V4" s="1503"/>
      <c r="W4" s="1503"/>
      <c r="X4" s="1503"/>
      <c r="Y4" s="1503"/>
      <c r="Z4" s="1503"/>
      <c r="AA4" s="1504" t="s">
        <v>1609</v>
      </c>
      <c r="AB4" s="1504"/>
      <c r="AC4" s="1504"/>
      <c r="AD4" s="1504"/>
      <c r="AE4" s="1504"/>
      <c r="AF4" s="1504"/>
      <c r="AG4" s="1504"/>
      <c r="AH4" s="1504"/>
      <c r="AI4" s="1505" t="s">
        <v>1610</v>
      </c>
      <c r="AJ4" s="1505"/>
      <c r="AK4" s="1505"/>
      <c r="AL4" s="1505"/>
      <c r="AM4" s="1505"/>
      <c r="AN4" s="1505"/>
      <c r="AO4" s="1505"/>
      <c r="AP4" s="1505"/>
      <c r="AQ4" s="1504" t="s">
        <v>1609</v>
      </c>
      <c r="AR4" s="1504"/>
      <c r="AS4" s="1506"/>
      <c r="AT4" s="1506"/>
      <c r="AU4" s="1506"/>
      <c r="AV4" s="1506"/>
      <c r="AW4" s="1181"/>
      <c r="AX4" s="1181"/>
      <c r="AY4" s="1181"/>
      <c r="AZ4" s="1181"/>
      <c r="BA4" s="1505" t="s">
        <v>1610</v>
      </c>
      <c r="BB4" s="1505"/>
      <c r="BC4" s="1505"/>
      <c r="BD4" s="1505"/>
      <c r="BE4" s="1505"/>
      <c r="BF4" s="1505"/>
      <c r="BG4" s="1505"/>
      <c r="BH4" s="1505"/>
      <c r="BI4" s="1504" t="s">
        <v>1609</v>
      </c>
      <c r="BJ4" s="1504"/>
      <c r="BK4" s="1506"/>
      <c r="BL4" s="1506"/>
      <c r="BM4" s="1506"/>
      <c r="BN4" s="1506"/>
      <c r="BO4" s="1506"/>
      <c r="BP4" s="1506"/>
      <c r="BQ4" s="1506"/>
      <c r="BR4" s="1505" t="s">
        <v>1049</v>
      </c>
      <c r="BS4" s="1505"/>
      <c r="BT4" s="1505"/>
      <c r="BU4" s="1505"/>
      <c r="BV4" s="1505"/>
      <c r="BW4" s="1505"/>
      <c r="BX4" s="1505"/>
      <c r="BY4" s="1505"/>
      <c r="BZ4" s="1507" t="s">
        <v>1609</v>
      </c>
      <c r="CA4" s="1507"/>
      <c r="CB4" s="1508"/>
      <c r="CC4" s="1508"/>
      <c r="CD4" s="1508"/>
      <c r="CE4" s="1508"/>
      <c r="CF4" s="1505" t="s">
        <v>1049</v>
      </c>
      <c r="CG4" s="1505"/>
      <c r="CH4" s="1505"/>
      <c r="CI4" s="1505"/>
      <c r="CJ4" s="1505"/>
      <c r="CK4" s="1505"/>
      <c r="CL4" s="1505"/>
      <c r="CM4" s="1505"/>
      <c r="CN4" s="1504" t="s">
        <v>1609</v>
      </c>
      <c r="CO4" s="1504"/>
      <c r="CP4" s="1506"/>
      <c r="CQ4" s="1506"/>
      <c r="CR4" s="1506"/>
      <c r="CS4" s="1506"/>
      <c r="CT4" s="1506"/>
      <c r="CU4" s="1506"/>
    </row>
    <row r="5" spans="1:99" s="1184" customFormat="1" ht="23.25" customHeight="1">
      <c r="A5" s="1509" t="s">
        <v>1611</v>
      </c>
      <c r="B5" s="1510"/>
      <c r="C5" s="1513" t="s">
        <v>1612</v>
      </c>
      <c r="D5" s="1513"/>
      <c r="E5" s="1514" t="s">
        <v>1613</v>
      </c>
      <c r="F5" s="1513"/>
      <c r="G5" s="1514" t="s">
        <v>1614</v>
      </c>
      <c r="H5" s="1513"/>
      <c r="I5" s="1856" t="s">
        <v>1615</v>
      </c>
      <c r="J5" s="1856"/>
      <c r="K5" s="1856" t="s">
        <v>1616</v>
      </c>
      <c r="L5" s="1856"/>
      <c r="M5" s="1514" t="s">
        <v>1617</v>
      </c>
      <c r="N5" s="1513"/>
      <c r="O5" s="1516" t="s">
        <v>1618</v>
      </c>
      <c r="P5" s="1517"/>
      <c r="Q5" s="1516" t="s">
        <v>1619</v>
      </c>
      <c r="R5" s="1518"/>
      <c r="S5" s="1509" t="s">
        <v>1611</v>
      </c>
      <c r="T5" s="1510"/>
      <c r="U5" s="1518" t="s">
        <v>1620</v>
      </c>
      <c r="V5" s="1518"/>
      <c r="W5" s="1516" t="s">
        <v>1621</v>
      </c>
      <c r="X5" s="1518"/>
      <c r="Y5" s="1521" t="s">
        <v>1622</v>
      </c>
      <c r="Z5" s="1521"/>
      <c r="AA5" s="1521" t="s">
        <v>1623</v>
      </c>
      <c r="AB5" s="1521"/>
      <c r="AC5" s="1521" t="s">
        <v>1624</v>
      </c>
      <c r="AD5" s="1521"/>
      <c r="AE5" s="1516" t="s">
        <v>1625</v>
      </c>
      <c r="AF5" s="1518"/>
      <c r="AG5" s="1516" t="s">
        <v>1626</v>
      </c>
      <c r="AH5" s="1518"/>
      <c r="AI5" s="1509" t="s">
        <v>1611</v>
      </c>
      <c r="AJ5" s="1510"/>
      <c r="AK5" s="1513" t="s">
        <v>1627</v>
      </c>
      <c r="AL5" s="1513"/>
      <c r="AM5" s="1514" t="s">
        <v>1628</v>
      </c>
      <c r="AN5" s="1513"/>
      <c r="AO5" s="1514" t="s">
        <v>1629</v>
      </c>
      <c r="AP5" s="1513"/>
      <c r="AQ5" s="1856" t="s">
        <v>1630</v>
      </c>
      <c r="AR5" s="1856"/>
      <c r="AS5" s="1856" t="s">
        <v>1631</v>
      </c>
      <c r="AT5" s="1856"/>
      <c r="AU5" s="1514" t="s">
        <v>1632</v>
      </c>
      <c r="AV5" s="1513"/>
      <c r="AW5" s="1514" t="s">
        <v>1633</v>
      </c>
      <c r="AX5" s="1515"/>
      <c r="AY5" s="1514" t="s">
        <v>1634</v>
      </c>
      <c r="AZ5" s="1513"/>
      <c r="BA5" s="1509" t="s">
        <v>1611</v>
      </c>
      <c r="BB5" s="1510"/>
      <c r="BC5" s="1514" t="s">
        <v>1635</v>
      </c>
      <c r="BD5" s="1515"/>
      <c r="BE5" s="1514" t="s">
        <v>1636</v>
      </c>
      <c r="BF5" s="1515"/>
      <c r="BG5" s="1514" t="s">
        <v>1637</v>
      </c>
      <c r="BH5" s="1513"/>
      <c r="BI5" s="1856" t="s">
        <v>1638</v>
      </c>
      <c r="BJ5" s="1856"/>
      <c r="BK5" s="1523" t="s">
        <v>1639</v>
      </c>
      <c r="BL5" s="1523"/>
      <c r="BM5" s="1523" t="s">
        <v>1640</v>
      </c>
      <c r="BN5" s="1523"/>
      <c r="BO5" s="1513" t="s">
        <v>1641</v>
      </c>
      <c r="BP5" s="1515"/>
      <c r="BQ5" s="1183" t="s">
        <v>1642</v>
      </c>
      <c r="BR5" s="1509" t="s">
        <v>1611</v>
      </c>
      <c r="BS5" s="1510"/>
      <c r="BT5" s="1518" t="s">
        <v>1643</v>
      </c>
      <c r="BU5" s="1518"/>
      <c r="BV5" s="1516" t="s">
        <v>1644</v>
      </c>
      <c r="BW5" s="1518"/>
      <c r="BX5" s="1521" t="s">
        <v>1645</v>
      </c>
      <c r="BY5" s="1521"/>
      <c r="BZ5" s="1521" t="s">
        <v>1646</v>
      </c>
      <c r="CA5" s="1521"/>
      <c r="CB5" s="1521" t="s">
        <v>1647</v>
      </c>
      <c r="CC5" s="1521"/>
      <c r="CD5" s="1516" t="s">
        <v>1648</v>
      </c>
      <c r="CE5" s="1518"/>
      <c r="CF5" s="1509" t="s">
        <v>1611</v>
      </c>
      <c r="CG5" s="1510"/>
      <c r="CH5" s="1518" t="s">
        <v>1649</v>
      </c>
      <c r="CI5" s="1518"/>
      <c r="CJ5" s="1516" t="s">
        <v>1650</v>
      </c>
      <c r="CK5" s="1518"/>
      <c r="CL5" s="1521" t="s">
        <v>1651</v>
      </c>
      <c r="CM5" s="1521"/>
      <c r="CN5" s="1521" t="s">
        <v>1652</v>
      </c>
      <c r="CO5" s="1521"/>
      <c r="CP5" s="1516" t="s">
        <v>1653</v>
      </c>
      <c r="CQ5" s="1518"/>
      <c r="CR5" s="1523" t="s">
        <v>1654</v>
      </c>
      <c r="CS5" s="1523"/>
      <c r="CT5" s="1516" t="s">
        <v>1655</v>
      </c>
      <c r="CU5" s="1518"/>
    </row>
    <row r="6" spans="1:99" s="1185" customFormat="1" ht="21.75" customHeight="1">
      <c r="A6" s="1511"/>
      <c r="B6" s="1512"/>
      <c r="C6" s="1525" t="s">
        <v>1656</v>
      </c>
      <c r="D6" s="1529"/>
      <c r="E6" s="1524" t="s">
        <v>1657</v>
      </c>
      <c r="F6" s="1529"/>
      <c r="G6" s="1524" t="s">
        <v>1658</v>
      </c>
      <c r="H6" s="1525"/>
      <c r="I6" s="1857" t="s">
        <v>1659</v>
      </c>
      <c r="J6" s="1857"/>
      <c r="K6" s="1857" t="s">
        <v>1660</v>
      </c>
      <c r="L6" s="1857"/>
      <c r="M6" s="1524" t="s">
        <v>1661</v>
      </c>
      <c r="N6" s="1529"/>
      <c r="O6" s="1524" t="s">
        <v>1662</v>
      </c>
      <c r="P6" s="1529"/>
      <c r="Q6" s="1530" t="s">
        <v>1663</v>
      </c>
      <c r="R6" s="1531"/>
      <c r="S6" s="1511"/>
      <c r="T6" s="1512"/>
      <c r="U6" s="1519" t="s">
        <v>1045</v>
      </c>
      <c r="V6" s="1520"/>
      <c r="W6" s="1519" t="s">
        <v>1046</v>
      </c>
      <c r="X6" s="1520"/>
      <c r="Y6" s="1858" t="s">
        <v>1664</v>
      </c>
      <c r="Z6" s="1858"/>
      <c r="AA6" s="1858" t="s">
        <v>1665</v>
      </c>
      <c r="AB6" s="1858"/>
      <c r="AC6" s="1522" t="s">
        <v>1047</v>
      </c>
      <c r="AD6" s="1520"/>
      <c r="AE6" s="1522" t="s">
        <v>1666</v>
      </c>
      <c r="AF6" s="1520"/>
      <c r="AG6" s="1522" t="s">
        <v>1048</v>
      </c>
      <c r="AH6" s="1519"/>
      <c r="AI6" s="1511"/>
      <c r="AJ6" s="1512"/>
      <c r="AK6" s="1527" t="s">
        <v>1667</v>
      </c>
      <c r="AL6" s="1527"/>
      <c r="AM6" s="1532" t="s">
        <v>1668</v>
      </c>
      <c r="AN6" s="1527"/>
      <c r="AO6" s="1532" t="s">
        <v>1669</v>
      </c>
      <c r="AP6" s="1527"/>
      <c r="AQ6" s="1857" t="s">
        <v>1670</v>
      </c>
      <c r="AR6" s="1857"/>
      <c r="AS6" s="1857" t="s">
        <v>1671</v>
      </c>
      <c r="AT6" s="1857"/>
      <c r="AU6" s="1524" t="s">
        <v>1672</v>
      </c>
      <c r="AV6" s="1525"/>
      <c r="AW6" s="1532" t="s">
        <v>1673</v>
      </c>
      <c r="AX6" s="1528"/>
      <c r="AY6" s="1532" t="s">
        <v>1674</v>
      </c>
      <c r="AZ6" s="1527"/>
      <c r="BA6" s="1511"/>
      <c r="BB6" s="1512"/>
      <c r="BC6" s="1524" t="s">
        <v>1675</v>
      </c>
      <c r="BD6" s="1529"/>
      <c r="BE6" s="1524" t="s">
        <v>1676</v>
      </c>
      <c r="BF6" s="1529"/>
      <c r="BG6" s="1532" t="s">
        <v>1677</v>
      </c>
      <c r="BH6" s="1527"/>
      <c r="BI6" s="1857" t="s">
        <v>1678</v>
      </c>
      <c r="BJ6" s="1857"/>
      <c r="BK6" s="1526" t="s">
        <v>1679</v>
      </c>
      <c r="BL6" s="1526"/>
      <c r="BM6" s="1526" t="s">
        <v>1680</v>
      </c>
      <c r="BN6" s="1526"/>
      <c r="BO6" s="1527" t="s">
        <v>1681</v>
      </c>
      <c r="BP6" s="1528"/>
      <c r="BQ6" s="1025" t="s">
        <v>1682</v>
      </c>
      <c r="BR6" s="1511"/>
      <c r="BS6" s="1512"/>
      <c r="BT6" s="1525" t="s">
        <v>1683</v>
      </c>
      <c r="BU6" s="1525"/>
      <c r="BV6" s="1524" t="s">
        <v>1684</v>
      </c>
      <c r="BW6" s="1525"/>
      <c r="BX6" s="1857" t="s">
        <v>1685</v>
      </c>
      <c r="BY6" s="1857"/>
      <c r="BZ6" s="1857" t="s">
        <v>1686</v>
      </c>
      <c r="CA6" s="1857"/>
      <c r="CB6" s="1524" t="s">
        <v>1687</v>
      </c>
      <c r="CC6" s="1525"/>
      <c r="CD6" s="1524" t="s">
        <v>1688</v>
      </c>
      <c r="CE6" s="1525"/>
      <c r="CF6" s="1511"/>
      <c r="CG6" s="1512"/>
      <c r="CH6" s="1525" t="s">
        <v>1689</v>
      </c>
      <c r="CI6" s="1525"/>
      <c r="CJ6" s="1524" t="s">
        <v>1690</v>
      </c>
      <c r="CK6" s="1525"/>
      <c r="CL6" s="1857" t="s">
        <v>1691</v>
      </c>
      <c r="CM6" s="1857"/>
      <c r="CN6" s="1857" t="s">
        <v>1692</v>
      </c>
      <c r="CO6" s="1857"/>
      <c r="CP6" s="1524" t="s">
        <v>1693</v>
      </c>
      <c r="CQ6" s="1525"/>
      <c r="CR6" s="1526" t="s">
        <v>1694</v>
      </c>
      <c r="CS6" s="1526"/>
      <c r="CT6" s="1524" t="s">
        <v>1663</v>
      </c>
      <c r="CU6" s="1525"/>
    </row>
    <row r="7" spans="1:99" s="1196" customFormat="1" ht="12.75" customHeight="1">
      <c r="A7" s="1186"/>
      <c r="B7" s="1187"/>
      <c r="C7" s="1188" t="s">
        <v>1695</v>
      </c>
      <c r="D7" s="1189" t="s">
        <v>1696</v>
      </c>
      <c r="E7" s="1189" t="s">
        <v>1695</v>
      </c>
      <c r="F7" s="1189" t="s">
        <v>1696</v>
      </c>
      <c r="G7" s="1189" t="s">
        <v>1695</v>
      </c>
      <c r="H7" s="1189" t="s">
        <v>1696</v>
      </c>
      <c r="I7" s="1189" t="s">
        <v>1695</v>
      </c>
      <c r="J7" s="1190" t="s">
        <v>1696</v>
      </c>
      <c r="K7" s="1190" t="s">
        <v>1695</v>
      </c>
      <c r="L7" s="1189" t="s">
        <v>1696</v>
      </c>
      <c r="M7" s="1189" t="s">
        <v>1695</v>
      </c>
      <c r="N7" s="1189" t="s">
        <v>1696</v>
      </c>
      <c r="O7" s="1189" t="s">
        <v>1695</v>
      </c>
      <c r="P7" s="1189" t="s">
        <v>1696</v>
      </c>
      <c r="Q7" s="1189" t="s">
        <v>1695</v>
      </c>
      <c r="R7" s="1189" t="s">
        <v>1696</v>
      </c>
      <c r="S7" s="1186"/>
      <c r="T7" s="1187"/>
      <c r="U7" s="1188" t="s">
        <v>1695</v>
      </c>
      <c r="V7" s="1190" t="s">
        <v>1696</v>
      </c>
      <c r="W7" s="1188" t="s">
        <v>1695</v>
      </c>
      <c r="X7" s="1190" t="s">
        <v>1696</v>
      </c>
      <c r="Y7" s="1189" t="s">
        <v>1695</v>
      </c>
      <c r="Z7" s="1190" t="s">
        <v>1696</v>
      </c>
      <c r="AA7" s="1190" t="s">
        <v>1695</v>
      </c>
      <c r="AB7" s="1190" t="s">
        <v>1696</v>
      </c>
      <c r="AC7" s="1188" t="s">
        <v>1695</v>
      </c>
      <c r="AD7" s="1190" t="s">
        <v>1696</v>
      </c>
      <c r="AE7" s="1188" t="s">
        <v>1695</v>
      </c>
      <c r="AF7" s="1190" t="s">
        <v>1696</v>
      </c>
      <c r="AG7" s="1188" t="s">
        <v>1695</v>
      </c>
      <c r="AH7" s="1189" t="s">
        <v>1696</v>
      </c>
      <c r="AI7" s="1535"/>
      <c r="AJ7" s="1536"/>
      <c r="AK7" s="1188" t="s">
        <v>1695</v>
      </c>
      <c r="AL7" s="1189" t="s">
        <v>1696</v>
      </c>
      <c r="AM7" s="1189" t="s">
        <v>1695</v>
      </c>
      <c r="AN7" s="1189" t="s">
        <v>1696</v>
      </c>
      <c r="AO7" s="1189" t="s">
        <v>1695</v>
      </c>
      <c r="AP7" s="1189" t="s">
        <v>1696</v>
      </c>
      <c r="AQ7" s="1190" t="s">
        <v>1695</v>
      </c>
      <c r="AR7" s="1190" t="s">
        <v>1696</v>
      </c>
      <c r="AS7" s="1190" t="s">
        <v>1695</v>
      </c>
      <c r="AT7" s="1189" t="s">
        <v>1696</v>
      </c>
      <c r="AU7" s="1189" t="s">
        <v>1695</v>
      </c>
      <c r="AV7" s="1189" t="s">
        <v>1696</v>
      </c>
      <c r="AW7" s="1189" t="s">
        <v>1695</v>
      </c>
      <c r="AX7" s="1190" t="s">
        <v>1696</v>
      </c>
      <c r="AY7" s="1189" t="s">
        <v>1695</v>
      </c>
      <c r="AZ7" s="1189" t="s">
        <v>1696</v>
      </c>
      <c r="BA7" s="1535"/>
      <c r="BB7" s="1536"/>
      <c r="BC7" s="1189" t="s">
        <v>1695</v>
      </c>
      <c r="BD7" s="1189" t="s">
        <v>1696</v>
      </c>
      <c r="BE7" s="1189" t="s">
        <v>1695</v>
      </c>
      <c r="BF7" s="1189" t="s">
        <v>1696</v>
      </c>
      <c r="BG7" s="1189" t="s">
        <v>1695</v>
      </c>
      <c r="BH7" s="1189" t="s">
        <v>1696</v>
      </c>
      <c r="BI7" s="1189" t="s">
        <v>1695</v>
      </c>
      <c r="BJ7" s="1190" t="s">
        <v>1696</v>
      </c>
      <c r="BK7" s="1859" t="s">
        <v>1697</v>
      </c>
      <c r="BL7" s="1191" t="s">
        <v>1698</v>
      </c>
      <c r="BM7" s="1191" t="s">
        <v>1697</v>
      </c>
      <c r="BN7" s="1191" t="s">
        <v>1698</v>
      </c>
      <c r="BO7" s="1189" t="s">
        <v>1695</v>
      </c>
      <c r="BP7" s="1189" t="s">
        <v>1696</v>
      </c>
      <c r="BQ7" s="1189" t="s">
        <v>1696</v>
      </c>
      <c r="BR7" s="1192"/>
      <c r="BS7" s="1187"/>
      <c r="BT7" s="1193" t="s">
        <v>1695</v>
      </c>
      <c r="BU7" s="1194" t="s">
        <v>1696</v>
      </c>
      <c r="BV7" s="1194" t="s">
        <v>1695</v>
      </c>
      <c r="BW7" s="1194" t="s">
        <v>1696</v>
      </c>
      <c r="BX7" s="1194" t="s">
        <v>1695</v>
      </c>
      <c r="BY7" s="1861" t="s">
        <v>1696</v>
      </c>
      <c r="BZ7" s="1861" t="s">
        <v>1695</v>
      </c>
      <c r="CA7" s="1194" t="s">
        <v>1696</v>
      </c>
      <c r="CB7" s="1194" t="s">
        <v>1695</v>
      </c>
      <c r="CC7" s="1194" t="s">
        <v>1696</v>
      </c>
      <c r="CD7" s="1194" t="s">
        <v>1695</v>
      </c>
      <c r="CE7" s="1194" t="s">
        <v>1696</v>
      </c>
      <c r="CF7" s="1192"/>
      <c r="CG7" s="1187"/>
      <c r="CH7" s="1193" t="s">
        <v>1695</v>
      </c>
      <c r="CI7" s="1194" t="s">
        <v>1696</v>
      </c>
      <c r="CJ7" s="1194" t="s">
        <v>1695</v>
      </c>
      <c r="CK7" s="1194" t="s">
        <v>1696</v>
      </c>
      <c r="CL7" s="1194" t="s">
        <v>1695</v>
      </c>
      <c r="CM7" s="1861" t="s">
        <v>1696</v>
      </c>
      <c r="CN7" s="1861" t="s">
        <v>1695</v>
      </c>
      <c r="CO7" s="1194" t="s">
        <v>1696</v>
      </c>
      <c r="CP7" s="1194" t="s">
        <v>1695</v>
      </c>
      <c r="CQ7" s="1194" t="s">
        <v>1696</v>
      </c>
      <c r="CR7" s="1195" t="s">
        <v>1697</v>
      </c>
      <c r="CS7" s="1195" t="s">
        <v>1698</v>
      </c>
      <c r="CT7" s="1194" t="s">
        <v>1695</v>
      </c>
      <c r="CU7" s="1194" t="s">
        <v>1696</v>
      </c>
    </row>
    <row r="8" spans="1:99" s="1202" customFormat="1" ht="27" customHeight="1">
      <c r="A8" s="1537" t="s">
        <v>1699</v>
      </c>
      <c r="B8" s="1538"/>
      <c r="C8" s="1197" t="s">
        <v>1700</v>
      </c>
      <c r="D8" s="1198" t="s">
        <v>1701</v>
      </c>
      <c r="E8" s="1198" t="s">
        <v>1702</v>
      </c>
      <c r="F8" s="1198" t="s">
        <v>1701</v>
      </c>
      <c r="G8" s="1198" t="s">
        <v>1700</v>
      </c>
      <c r="H8" s="1198" t="s">
        <v>1701</v>
      </c>
      <c r="I8" s="1198" t="s">
        <v>1700</v>
      </c>
      <c r="J8" s="1199" t="s">
        <v>1701</v>
      </c>
      <c r="K8" s="1199" t="s">
        <v>1700</v>
      </c>
      <c r="L8" s="1198" t="s">
        <v>1701</v>
      </c>
      <c r="M8" s="1198" t="s">
        <v>1700</v>
      </c>
      <c r="N8" s="1198" t="s">
        <v>1701</v>
      </c>
      <c r="O8" s="1198" t="s">
        <v>1700</v>
      </c>
      <c r="P8" s="1198" t="s">
        <v>1701</v>
      </c>
      <c r="Q8" s="1198" t="s">
        <v>1700</v>
      </c>
      <c r="R8" s="1198" t="s">
        <v>1701</v>
      </c>
      <c r="S8" s="1537" t="s">
        <v>1699</v>
      </c>
      <c r="T8" s="1538"/>
      <c r="U8" s="1197" t="s">
        <v>1700</v>
      </c>
      <c r="V8" s="1199" t="s">
        <v>1701</v>
      </c>
      <c r="W8" s="1197" t="s">
        <v>1700</v>
      </c>
      <c r="X8" s="1199" t="s">
        <v>1701</v>
      </c>
      <c r="Y8" s="1198" t="s">
        <v>1700</v>
      </c>
      <c r="Z8" s="1199" t="s">
        <v>1701</v>
      </c>
      <c r="AA8" s="1199" t="s">
        <v>1700</v>
      </c>
      <c r="AB8" s="1199" t="s">
        <v>1701</v>
      </c>
      <c r="AC8" s="1197" t="s">
        <v>1700</v>
      </c>
      <c r="AD8" s="1199" t="s">
        <v>1701</v>
      </c>
      <c r="AE8" s="1197" t="s">
        <v>1700</v>
      </c>
      <c r="AF8" s="1199" t="s">
        <v>1701</v>
      </c>
      <c r="AG8" s="1197" t="s">
        <v>1700</v>
      </c>
      <c r="AH8" s="1198" t="s">
        <v>1701</v>
      </c>
      <c r="AI8" s="1539" t="s">
        <v>1703</v>
      </c>
      <c r="AJ8" s="1540"/>
      <c r="AK8" s="1197" t="s">
        <v>1700</v>
      </c>
      <c r="AL8" s="1199" t="s">
        <v>1701</v>
      </c>
      <c r="AM8" s="1199" t="s">
        <v>1704</v>
      </c>
      <c r="AN8" s="1199" t="s">
        <v>1701</v>
      </c>
      <c r="AO8" s="1199" t="s">
        <v>1704</v>
      </c>
      <c r="AP8" s="1198" t="s">
        <v>1701</v>
      </c>
      <c r="AQ8" s="1199" t="s">
        <v>1704</v>
      </c>
      <c r="AR8" s="1199" t="s">
        <v>1701</v>
      </c>
      <c r="AS8" s="1199" t="s">
        <v>1704</v>
      </c>
      <c r="AT8" s="1199" t="s">
        <v>1701</v>
      </c>
      <c r="AU8" s="1199" t="s">
        <v>1704</v>
      </c>
      <c r="AV8" s="1198" t="s">
        <v>1701</v>
      </c>
      <c r="AW8" s="1198" t="s">
        <v>1700</v>
      </c>
      <c r="AX8" s="1199" t="s">
        <v>1701</v>
      </c>
      <c r="AY8" s="1198" t="s">
        <v>1702</v>
      </c>
      <c r="AZ8" s="1198" t="s">
        <v>1701</v>
      </c>
      <c r="BA8" s="1539" t="s">
        <v>1703</v>
      </c>
      <c r="BB8" s="1540"/>
      <c r="BC8" s="1198" t="s">
        <v>1702</v>
      </c>
      <c r="BD8" s="1198" t="s">
        <v>1701</v>
      </c>
      <c r="BE8" s="1198" t="s">
        <v>1702</v>
      </c>
      <c r="BF8" s="1198" t="s">
        <v>1701</v>
      </c>
      <c r="BG8" s="1198" t="s">
        <v>1702</v>
      </c>
      <c r="BH8" s="1198" t="s">
        <v>1701</v>
      </c>
      <c r="BI8" s="1198" t="s">
        <v>1702</v>
      </c>
      <c r="BJ8" s="1199" t="s">
        <v>1701</v>
      </c>
      <c r="BK8" s="1860" t="s">
        <v>1702</v>
      </c>
      <c r="BL8" s="1200" t="s">
        <v>1701</v>
      </c>
      <c r="BM8" s="1200" t="s">
        <v>1702</v>
      </c>
      <c r="BN8" s="1200" t="s">
        <v>1701</v>
      </c>
      <c r="BO8" s="1198" t="s">
        <v>1702</v>
      </c>
      <c r="BP8" s="1198" t="s">
        <v>1701</v>
      </c>
      <c r="BQ8" s="1198" t="s">
        <v>1701</v>
      </c>
      <c r="BR8" s="1537" t="s">
        <v>1703</v>
      </c>
      <c r="BS8" s="1538"/>
      <c r="BT8" s="1197" t="s">
        <v>1702</v>
      </c>
      <c r="BU8" s="1198" t="s">
        <v>1701</v>
      </c>
      <c r="BV8" s="1198" t="s">
        <v>1702</v>
      </c>
      <c r="BW8" s="1198" t="s">
        <v>1701</v>
      </c>
      <c r="BX8" s="1198" t="s">
        <v>1702</v>
      </c>
      <c r="BY8" s="1199" t="s">
        <v>1701</v>
      </c>
      <c r="BZ8" s="1199" t="s">
        <v>1702</v>
      </c>
      <c r="CA8" s="1198" t="s">
        <v>1701</v>
      </c>
      <c r="CB8" s="1198" t="s">
        <v>1702</v>
      </c>
      <c r="CC8" s="1198" t="s">
        <v>1701</v>
      </c>
      <c r="CD8" s="1198" t="s">
        <v>1702</v>
      </c>
      <c r="CE8" s="1198" t="s">
        <v>1701</v>
      </c>
      <c r="CF8" s="1537" t="s">
        <v>1703</v>
      </c>
      <c r="CG8" s="1538"/>
      <c r="CH8" s="1197" t="s">
        <v>1702</v>
      </c>
      <c r="CI8" s="1198" t="s">
        <v>1701</v>
      </c>
      <c r="CJ8" s="1198" t="s">
        <v>1702</v>
      </c>
      <c r="CK8" s="1198" t="s">
        <v>1701</v>
      </c>
      <c r="CL8" s="1198" t="s">
        <v>1702</v>
      </c>
      <c r="CM8" s="1199" t="s">
        <v>1701</v>
      </c>
      <c r="CN8" s="1199" t="s">
        <v>1702</v>
      </c>
      <c r="CO8" s="1198" t="s">
        <v>1701</v>
      </c>
      <c r="CP8" s="1198" t="s">
        <v>1702</v>
      </c>
      <c r="CQ8" s="1198" t="s">
        <v>1701</v>
      </c>
      <c r="CR8" s="1201" t="s">
        <v>1704</v>
      </c>
      <c r="CS8" s="1201" t="s">
        <v>1701</v>
      </c>
      <c r="CT8" s="1198" t="s">
        <v>1702</v>
      </c>
      <c r="CU8" s="1198" t="s">
        <v>1701</v>
      </c>
    </row>
    <row r="9" spans="1:85" s="1206" customFormat="1" ht="3.75" customHeight="1">
      <c r="A9" s="1203"/>
      <c r="B9" s="1204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3"/>
      <c r="T9" s="1204"/>
      <c r="AI9" s="1203"/>
      <c r="AJ9" s="1207"/>
      <c r="BA9" s="1203"/>
      <c r="BB9" s="1207"/>
      <c r="BR9" s="1203"/>
      <c r="BS9" s="1207"/>
      <c r="CF9" s="1203"/>
      <c r="CG9" s="1207"/>
    </row>
    <row r="10" spans="1:99" s="1211" customFormat="1" ht="48" customHeight="1" hidden="1">
      <c r="A10" s="1208" t="s">
        <v>1705</v>
      </c>
      <c r="B10" s="1209">
        <v>2001</v>
      </c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08" t="s">
        <v>1705</v>
      </c>
      <c r="T10" s="1209">
        <v>2001</v>
      </c>
      <c r="U10" s="1210"/>
      <c r="V10" s="1210"/>
      <c r="W10" s="1210"/>
      <c r="X10" s="1210"/>
      <c r="Y10" s="1210"/>
      <c r="Z10" s="1210"/>
      <c r="AA10" s="1210"/>
      <c r="AB10" s="1210"/>
      <c r="AC10" s="1210"/>
      <c r="AD10" s="1210"/>
      <c r="AE10" s="1210"/>
      <c r="AF10" s="1210"/>
      <c r="AG10" s="1210"/>
      <c r="AH10" s="1210"/>
      <c r="AI10" s="1208" t="s">
        <v>1705</v>
      </c>
      <c r="AJ10" s="1209">
        <v>2001</v>
      </c>
      <c r="AK10" s="1210"/>
      <c r="AL10" s="1210"/>
      <c r="AM10" s="1210"/>
      <c r="AN10" s="1210"/>
      <c r="AO10" s="1210"/>
      <c r="AP10" s="1210"/>
      <c r="AQ10" s="1210"/>
      <c r="AR10" s="1210"/>
      <c r="AS10" s="1210"/>
      <c r="AT10" s="1210"/>
      <c r="AU10" s="1210"/>
      <c r="AV10" s="1210"/>
      <c r="AW10" s="1210"/>
      <c r="AX10" s="1210"/>
      <c r="AY10" s="1210"/>
      <c r="AZ10" s="1210"/>
      <c r="BA10" s="1208" t="s">
        <v>1705</v>
      </c>
      <c r="BB10" s="1209">
        <v>2001</v>
      </c>
      <c r="BC10" s="1210"/>
      <c r="BD10" s="1210"/>
      <c r="BE10" s="1210"/>
      <c r="BF10" s="1210"/>
      <c r="BG10" s="1210"/>
      <c r="BH10" s="1210"/>
      <c r="BI10" s="1210"/>
      <c r="BJ10" s="1210"/>
      <c r="BK10" s="1210"/>
      <c r="BL10" s="1210"/>
      <c r="BM10" s="1210"/>
      <c r="BN10" s="1210"/>
      <c r="BO10" s="1210"/>
      <c r="BP10" s="1210"/>
      <c r="BQ10" s="1210"/>
      <c r="BR10" s="1208" t="s">
        <v>1705</v>
      </c>
      <c r="BS10" s="1209">
        <v>2001</v>
      </c>
      <c r="BT10" s="1210"/>
      <c r="BU10" s="1210"/>
      <c r="BV10" s="1210"/>
      <c r="BW10" s="1210"/>
      <c r="BX10" s="1210"/>
      <c r="BY10" s="1210"/>
      <c r="BZ10" s="1210"/>
      <c r="CA10" s="1210"/>
      <c r="CB10" s="1210"/>
      <c r="CC10" s="1210"/>
      <c r="CD10" s="1210"/>
      <c r="CE10" s="1210"/>
      <c r="CF10" s="1208" t="s">
        <v>1705</v>
      </c>
      <c r="CG10" s="1209">
        <v>2001</v>
      </c>
      <c r="CH10" s="1210"/>
      <c r="CI10" s="1210"/>
      <c r="CJ10" s="1210"/>
      <c r="CK10" s="1210"/>
      <c r="CL10" s="1210"/>
      <c r="CM10" s="1210"/>
      <c r="CN10" s="1210"/>
      <c r="CO10" s="1210"/>
      <c r="CP10" s="1210"/>
      <c r="CQ10" s="1210"/>
      <c r="CR10" s="1210"/>
      <c r="CS10" s="1210"/>
      <c r="CT10" s="1210"/>
      <c r="CU10" s="1210"/>
    </row>
    <row r="11" spans="1:99" s="1211" customFormat="1" ht="48" customHeight="1" hidden="1">
      <c r="A11" s="1208" t="s">
        <v>1706</v>
      </c>
      <c r="B11" s="1209">
        <v>2002</v>
      </c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08" t="s">
        <v>1706</v>
      </c>
      <c r="T11" s="1209">
        <v>2002</v>
      </c>
      <c r="U11" s="1210"/>
      <c r="V11" s="1210"/>
      <c r="W11" s="1210"/>
      <c r="X11" s="1210"/>
      <c r="Y11" s="1210"/>
      <c r="Z11" s="1210"/>
      <c r="AA11" s="1210"/>
      <c r="AB11" s="1210"/>
      <c r="AC11" s="1210"/>
      <c r="AD11" s="1210"/>
      <c r="AE11" s="1210"/>
      <c r="AF11" s="1210"/>
      <c r="AG11" s="1210"/>
      <c r="AH11" s="1210"/>
      <c r="AI11" s="1208" t="s">
        <v>1706</v>
      </c>
      <c r="AJ11" s="1209">
        <v>2002</v>
      </c>
      <c r="AK11" s="1210"/>
      <c r="AL11" s="1210"/>
      <c r="AM11" s="1210"/>
      <c r="AN11" s="1210"/>
      <c r="AO11" s="1210"/>
      <c r="AP11" s="1210"/>
      <c r="AQ11" s="1210"/>
      <c r="AR11" s="1210"/>
      <c r="AS11" s="1210"/>
      <c r="AT11" s="1210"/>
      <c r="AU11" s="1210"/>
      <c r="AV11" s="1210"/>
      <c r="AW11" s="1210"/>
      <c r="AX11" s="1210"/>
      <c r="AY11" s="1210"/>
      <c r="AZ11" s="1210"/>
      <c r="BA11" s="1208" t="s">
        <v>1706</v>
      </c>
      <c r="BB11" s="1209">
        <v>2002</v>
      </c>
      <c r="BC11" s="1210"/>
      <c r="BD11" s="1210"/>
      <c r="BE11" s="1210"/>
      <c r="BF11" s="1210"/>
      <c r="BG11" s="1210"/>
      <c r="BH11" s="1210"/>
      <c r="BI11" s="1210"/>
      <c r="BJ11" s="1210"/>
      <c r="BK11" s="1210"/>
      <c r="BL11" s="1210"/>
      <c r="BM11" s="1210"/>
      <c r="BN11" s="1210"/>
      <c r="BO11" s="1210"/>
      <c r="BP11" s="1210"/>
      <c r="BQ11" s="1210"/>
      <c r="BR11" s="1208" t="s">
        <v>1706</v>
      </c>
      <c r="BS11" s="1209">
        <v>2002</v>
      </c>
      <c r="BT11" s="1210"/>
      <c r="BU11" s="1210"/>
      <c r="BV11" s="1210"/>
      <c r="BW11" s="1210"/>
      <c r="BX11" s="1210"/>
      <c r="BY11" s="1210"/>
      <c r="BZ11" s="1210"/>
      <c r="CA11" s="1210"/>
      <c r="CB11" s="1210"/>
      <c r="CC11" s="1210"/>
      <c r="CD11" s="1210"/>
      <c r="CE11" s="1210"/>
      <c r="CF11" s="1208" t="s">
        <v>1706</v>
      </c>
      <c r="CG11" s="1209">
        <v>2002</v>
      </c>
      <c r="CH11" s="1210"/>
      <c r="CI11" s="1210"/>
      <c r="CJ11" s="1210"/>
      <c r="CK11" s="1210"/>
      <c r="CL11" s="1210"/>
      <c r="CM11" s="1210"/>
      <c r="CN11" s="1210"/>
      <c r="CO11" s="1210"/>
      <c r="CP11" s="1210"/>
      <c r="CQ11" s="1210"/>
      <c r="CR11" s="1210"/>
      <c r="CS11" s="1210"/>
      <c r="CT11" s="1210"/>
      <c r="CU11" s="1210"/>
    </row>
    <row r="12" spans="1:99" s="1211" customFormat="1" ht="48" customHeight="1">
      <c r="A12" s="1208" t="s">
        <v>1707</v>
      </c>
      <c r="B12" s="1209">
        <v>2003</v>
      </c>
      <c r="C12" s="1212">
        <f>SUM(E12+G12+I12+K12+M12+O12+Q12)</f>
        <v>244.44</v>
      </c>
      <c r="D12" s="1212">
        <f>SUM(F12+H12+J12+L12+N12+P12+R12)</f>
        <v>3322.43</v>
      </c>
      <c r="E12" s="1213">
        <v>136.9</v>
      </c>
      <c r="F12" s="1213">
        <v>2943.35</v>
      </c>
      <c r="G12" s="1213">
        <v>69.1</v>
      </c>
      <c r="H12" s="1213">
        <v>248.76</v>
      </c>
      <c r="I12" s="1213">
        <v>11.55</v>
      </c>
      <c r="J12" s="1213">
        <v>70.85</v>
      </c>
      <c r="K12" s="1214">
        <v>0</v>
      </c>
      <c r="L12" s="1214">
        <v>0</v>
      </c>
      <c r="M12" s="1213">
        <v>2</v>
      </c>
      <c r="N12" s="1213">
        <v>2.4</v>
      </c>
      <c r="O12" s="1214">
        <v>0</v>
      </c>
      <c r="P12" s="1214">
        <v>0</v>
      </c>
      <c r="Q12" s="1213">
        <v>24.89</v>
      </c>
      <c r="R12" s="1213">
        <v>57.07</v>
      </c>
      <c r="S12" s="1208" t="s">
        <v>1707</v>
      </c>
      <c r="T12" s="1209">
        <v>2003</v>
      </c>
      <c r="U12" s="1212">
        <f>SUM(W12+Y12+AA12+AC12+AE12+AG12)</f>
        <v>6.65</v>
      </c>
      <c r="V12" s="1212">
        <f>SUM(X12+Z12+AB12+AD12+AF12+AH12)</f>
        <v>196.72</v>
      </c>
      <c r="W12" s="1215">
        <v>0</v>
      </c>
      <c r="X12" s="1215">
        <v>0</v>
      </c>
      <c r="Y12" s="1215">
        <v>0</v>
      </c>
      <c r="Z12" s="1215">
        <v>0</v>
      </c>
      <c r="AA12" s="1215">
        <v>0</v>
      </c>
      <c r="AB12" s="1215">
        <v>0</v>
      </c>
      <c r="AC12" s="1215">
        <v>0</v>
      </c>
      <c r="AD12" s="1215">
        <v>0</v>
      </c>
      <c r="AE12" s="1213">
        <v>3.7</v>
      </c>
      <c r="AF12" s="1213">
        <v>183.15</v>
      </c>
      <c r="AG12" s="1213">
        <v>2.95</v>
      </c>
      <c r="AH12" s="1213">
        <v>13.57</v>
      </c>
      <c r="AI12" s="1208" t="s">
        <v>1707</v>
      </c>
      <c r="AJ12" s="1209">
        <v>2003</v>
      </c>
      <c r="AK12" s="1212">
        <f>SUM(AM12+AO12+AQ12+AS12+AU12+AW12+AY12+BC12+BE12+BG12+BI12+BM12+BO12)</f>
        <v>56.17</v>
      </c>
      <c r="AL12" s="1212">
        <f>SUM(AN12+AP12+AR12+AT12+AV12+AX12+AZ12+BD12+BF12+BH12+BJ12+BN12+BP12+BQ12)</f>
        <v>1159.94</v>
      </c>
      <c r="AM12" s="1215">
        <v>0</v>
      </c>
      <c r="AN12" s="1215">
        <v>0</v>
      </c>
      <c r="AO12" s="1215">
        <v>0</v>
      </c>
      <c r="AP12" s="1215">
        <v>0</v>
      </c>
      <c r="AQ12" s="1215">
        <v>0</v>
      </c>
      <c r="AR12" s="1215">
        <v>0</v>
      </c>
      <c r="AS12" s="1215">
        <v>0</v>
      </c>
      <c r="AT12" s="1215">
        <v>0</v>
      </c>
      <c r="AU12" s="1216">
        <v>2.8</v>
      </c>
      <c r="AV12" s="1216">
        <v>36.4</v>
      </c>
      <c r="AW12" s="1216">
        <v>0.15</v>
      </c>
      <c r="AX12" s="1216">
        <v>5.33</v>
      </c>
      <c r="AY12" s="1215">
        <v>0</v>
      </c>
      <c r="AZ12" s="1215">
        <v>0</v>
      </c>
      <c r="BA12" s="1208" t="s">
        <v>1707</v>
      </c>
      <c r="BB12" s="1209">
        <v>2003</v>
      </c>
      <c r="BC12" s="1215">
        <v>0</v>
      </c>
      <c r="BD12" s="1215">
        <v>0</v>
      </c>
      <c r="BE12" s="1215">
        <v>0</v>
      </c>
      <c r="BF12" s="1215">
        <v>0</v>
      </c>
      <c r="BG12" s="1215">
        <v>0</v>
      </c>
      <c r="BH12" s="1215">
        <v>0</v>
      </c>
      <c r="BI12" s="1216">
        <v>48.32</v>
      </c>
      <c r="BJ12" s="1216">
        <v>1045.23</v>
      </c>
      <c r="BK12" s="1217" t="s">
        <v>1865</v>
      </c>
      <c r="BL12" s="1217" t="s">
        <v>1865</v>
      </c>
      <c r="BM12" s="1215">
        <v>0</v>
      </c>
      <c r="BN12" s="1215">
        <v>0</v>
      </c>
      <c r="BO12" s="1216">
        <v>4.9</v>
      </c>
      <c r="BP12" s="1216">
        <v>72.98</v>
      </c>
      <c r="BQ12" s="1215">
        <v>0</v>
      </c>
      <c r="BR12" s="1208" t="s">
        <v>1707</v>
      </c>
      <c r="BS12" s="1209">
        <v>2003</v>
      </c>
      <c r="BT12" s="1212">
        <f>SUM(BV12+BX12+BZ12+CB12+CD12+CH12+CJ12+CL12+CN12+CP12+CT12)</f>
        <v>122.89000000000001</v>
      </c>
      <c r="BU12" s="1212">
        <f>SUM(BW12+BY12+CA12+CC12+CE12+CI12+CK12+CM12+CO12+CQ12+CU12)</f>
        <v>1198.911</v>
      </c>
      <c r="BV12" s="1216">
        <v>1.6</v>
      </c>
      <c r="BW12" s="1216">
        <v>36.48</v>
      </c>
      <c r="BX12" s="1215">
        <v>0</v>
      </c>
      <c r="BY12" s="1215">
        <v>0</v>
      </c>
      <c r="BZ12" s="1216">
        <v>5.58</v>
      </c>
      <c r="CA12" s="1216">
        <v>73.243</v>
      </c>
      <c r="CB12" s="1215">
        <v>0</v>
      </c>
      <c r="CC12" s="1215">
        <v>0</v>
      </c>
      <c r="CD12" s="1215">
        <v>0</v>
      </c>
      <c r="CE12" s="1215">
        <v>0</v>
      </c>
      <c r="CF12" s="1208" t="s">
        <v>1707</v>
      </c>
      <c r="CG12" s="1209">
        <v>2003</v>
      </c>
      <c r="CH12" s="1215">
        <v>0</v>
      </c>
      <c r="CI12" s="1215">
        <v>0</v>
      </c>
      <c r="CJ12" s="1215">
        <v>0</v>
      </c>
      <c r="CK12" s="1215">
        <v>0</v>
      </c>
      <c r="CL12" s="1215">
        <v>0</v>
      </c>
      <c r="CM12" s="1215">
        <v>0</v>
      </c>
      <c r="CN12" s="1216">
        <v>83.84</v>
      </c>
      <c r="CO12" s="1216">
        <v>553.344</v>
      </c>
      <c r="CP12" s="1216">
        <v>0.5</v>
      </c>
      <c r="CQ12" s="1216">
        <v>5.4</v>
      </c>
      <c r="CR12" s="1217" t="s">
        <v>1865</v>
      </c>
      <c r="CS12" s="1217" t="s">
        <v>1865</v>
      </c>
      <c r="CT12" s="1216">
        <v>31.37</v>
      </c>
      <c r="CU12" s="1216">
        <v>530.444</v>
      </c>
    </row>
    <row r="13" spans="1:99" s="1211" customFormat="1" ht="48" customHeight="1">
      <c r="A13" s="1208" t="s">
        <v>1038</v>
      </c>
      <c r="B13" s="1209">
        <v>2004</v>
      </c>
      <c r="C13" s="1212">
        <f aca="true" t="shared" si="0" ref="C13:C21">SUM(E13+G13+I13+K13+M13+O13+Q13)</f>
        <v>125.72</v>
      </c>
      <c r="D13" s="1212">
        <f aca="true" t="shared" si="1" ref="D13:D21">SUM(F13+H13+J13+L13+N13+P13+R13)</f>
        <v>1025.98</v>
      </c>
      <c r="E13" s="1213">
        <v>34.2</v>
      </c>
      <c r="F13" s="1213">
        <v>717.13</v>
      </c>
      <c r="G13" s="1213">
        <v>51.56</v>
      </c>
      <c r="H13" s="1213">
        <v>177.88</v>
      </c>
      <c r="I13" s="1213">
        <v>10.93</v>
      </c>
      <c r="J13" s="1213">
        <v>70.17</v>
      </c>
      <c r="K13" s="1214">
        <v>0</v>
      </c>
      <c r="L13" s="1214">
        <v>0</v>
      </c>
      <c r="M13" s="1213">
        <v>23.23</v>
      </c>
      <c r="N13" s="1213">
        <v>46.89</v>
      </c>
      <c r="O13" s="1214">
        <v>0</v>
      </c>
      <c r="P13" s="1214">
        <v>0</v>
      </c>
      <c r="Q13" s="1213">
        <v>5.8</v>
      </c>
      <c r="R13" s="1213">
        <v>13.91</v>
      </c>
      <c r="S13" s="1208" t="s">
        <v>1038</v>
      </c>
      <c r="T13" s="1209">
        <v>2004</v>
      </c>
      <c r="U13" s="1212">
        <f aca="true" t="shared" si="2" ref="U13:U21">SUM(W13+Y13+AA13+AC13+AE13+AG13)</f>
        <v>6.5</v>
      </c>
      <c r="V13" s="1212">
        <f aca="true" t="shared" si="3" ref="V13:V21">SUM(X13+Z13+AB13+AD13+AF13+AH13)</f>
        <v>201.01999999999998</v>
      </c>
      <c r="W13" s="1215">
        <v>0</v>
      </c>
      <c r="X13" s="1215">
        <v>0</v>
      </c>
      <c r="Y13" s="1215">
        <v>0</v>
      </c>
      <c r="Z13" s="1215">
        <v>0</v>
      </c>
      <c r="AA13" s="1215">
        <v>0</v>
      </c>
      <c r="AB13" s="1215">
        <v>0</v>
      </c>
      <c r="AC13" s="1215">
        <v>0</v>
      </c>
      <c r="AD13" s="1215">
        <v>0</v>
      </c>
      <c r="AE13" s="1213">
        <v>4.05</v>
      </c>
      <c r="AF13" s="1213">
        <v>198.45</v>
      </c>
      <c r="AG13" s="1213">
        <v>2.45</v>
      </c>
      <c r="AH13" s="1213">
        <v>2.57</v>
      </c>
      <c r="AI13" s="1208" t="s">
        <v>1038</v>
      </c>
      <c r="AJ13" s="1209">
        <v>2004</v>
      </c>
      <c r="AK13" s="1212">
        <f aca="true" t="shared" si="4" ref="AK13:AK21">SUM(AM13+AO13+AQ13+AS13+AU13+AW13+AY13+BC13+BE13+BG13+BI13+BM13+BO13)</f>
        <v>11.1</v>
      </c>
      <c r="AL13" s="1212">
        <f aca="true" t="shared" si="5" ref="AL13:AL21">SUM(AN13+AP13+AR13+AT13+AV13+AX13+AZ13+BD13+BF13+BH13+BJ13+BN13+BP13+BQ13)</f>
        <v>212.39999999999998</v>
      </c>
      <c r="AM13" s="1215">
        <v>0</v>
      </c>
      <c r="AN13" s="1215">
        <v>0</v>
      </c>
      <c r="AO13" s="1215">
        <v>0</v>
      </c>
      <c r="AP13" s="1215">
        <v>0</v>
      </c>
      <c r="AQ13" s="1215">
        <v>0</v>
      </c>
      <c r="AR13" s="1215">
        <v>0</v>
      </c>
      <c r="AS13" s="1215">
        <v>0</v>
      </c>
      <c r="AT13" s="1215">
        <v>0</v>
      </c>
      <c r="AU13" s="1216">
        <v>2.8</v>
      </c>
      <c r="AV13" s="1216">
        <v>36.2</v>
      </c>
      <c r="AW13" s="1216">
        <v>0.1</v>
      </c>
      <c r="AX13" s="1216">
        <v>3.16</v>
      </c>
      <c r="AY13" s="1215">
        <v>0</v>
      </c>
      <c r="AZ13" s="1215">
        <v>0</v>
      </c>
      <c r="BA13" s="1208" t="s">
        <v>1038</v>
      </c>
      <c r="BB13" s="1209">
        <v>2004</v>
      </c>
      <c r="BC13" s="1215">
        <v>0</v>
      </c>
      <c r="BD13" s="1215">
        <v>0</v>
      </c>
      <c r="BE13" s="1215">
        <v>0</v>
      </c>
      <c r="BF13" s="1215">
        <v>0</v>
      </c>
      <c r="BG13" s="1215">
        <v>0</v>
      </c>
      <c r="BH13" s="1215">
        <v>0</v>
      </c>
      <c r="BI13" s="1216">
        <v>7.6</v>
      </c>
      <c r="BJ13" s="1216">
        <v>159.04</v>
      </c>
      <c r="BK13" s="1217" t="s">
        <v>1865</v>
      </c>
      <c r="BL13" s="1217" t="s">
        <v>1865</v>
      </c>
      <c r="BM13" s="1215">
        <v>0</v>
      </c>
      <c r="BN13" s="1215">
        <v>0</v>
      </c>
      <c r="BO13" s="1216">
        <v>0.6</v>
      </c>
      <c r="BP13" s="1216">
        <v>14</v>
      </c>
      <c r="BQ13" s="1215">
        <v>0</v>
      </c>
      <c r="BR13" s="1208" t="s">
        <v>1038</v>
      </c>
      <c r="BS13" s="1209">
        <v>2004</v>
      </c>
      <c r="BT13" s="1212">
        <f aca="true" t="shared" si="6" ref="BT13:BT21">SUM(BV13+BX13+BZ13+CB13+CD13+CH13+CJ13+CL13+CN13+CP13+CT13)</f>
        <v>126.79</v>
      </c>
      <c r="BU13" s="1212">
        <f aca="true" t="shared" si="7" ref="BU13:BU21">SUM(BW13+BY13+CA13+CC13+CE13+CI13+CK13+CM13+CO13+CQ13+CU13)</f>
        <v>1244.763</v>
      </c>
      <c r="BV13" s="1216">
        <v>1.6</v>
      </c>
      <c r="BW13" s="1216">
        <v>36.96</v>
      </c>
      <c r="BX13" s="1215">
        <v>0</v>
      </c>
      <c r="BY13" s="1215">
        <v>0</v>
      </c>
      <c r="BZ13" s="1216">
        <v>5.55</v>
      </c>
      <c r="CA13" s="1216">
        <v>69.275</v>
      </c>
      <c r="CB13" s="1215">
        <v>0</v>
      </c>
      <c r="CC13" s="1215">
        <v>0</v>
      </c>
      <c r="CD13" s="1215">
        <v>0</v>
      </c>
      <c r="CE13" s="1215">
        <v>0</v>
      </c>
      <c r="CF13" s="1208" t="s">
        <v>1038</v>
      </c>
      <c r="CG13" s="1209">
        <v>2004</v>
      </c>
      <c r="CH13" s="1215">
        <v>0</v>
      </c>
      <c r="CI13" s="1215">
        <v>0</v>
      </c>
      <c r="CJ13" s="1215">
        <v>0</v>
      </c>
      <c r="CK13" s="1215">
        <v>0</v>
      </c>
      <c r="CL13" s="1215">
        <v>0</v>
      </c>
      <c r="CM13" s="1215">
        <v>0</v>
      </c>
      <c r="CN13" s="1216">
        <v>87.27</v>
      </c>
      <c r="CO13" s="1216">
        <v>602.16</v>
      </c>
      <c r="CP13" s="1216">
        <v>0.5</v>
      </c>
      <c r="CQ13" s="1216">
        <v>5.25</v>
      </c>
      <c r="CR13" s="1217" t="s">
        <v>1865</v>
      </c>
      <c r="CS13" s="1217" t="s">
        <v>1865</v>
      </c>
      <c r="CT13" s="1216">
        <v>31.87</v>
      </c>
      <c r="CU13" s="1216">
        <v>531.1179999999998</v>
      </c>
    </row>
    <row r="14" spans="1:99" s="1211" customFormat="1" ht="48" customHeight="1">
      <c r="A14" s="1208" t="s">
        <v>1039</v>
      </c>
      <c r="B14" s="1209">
        <v>2005</v>
      </c>
      <c r="C14" s="1212">
        <f t="shared" si="0"/>
        <v>215.43</v>
      </c>
      <c r="D14" s="1212">
        <f t="shared" si="1"/>
        <v>3455.1</v>
      </c>
      <c r="E14" s="1213">
        <v>148</v>
      </c>
      <c r="F14" s="1213">
        <v>3142.15</v>
      </c>
      <c r="G14" s="1213">
        <v>51.43</v>
      </c>
      <c r="H14" s="1213">
        <v>174.86</v>
      </c>
      <c r="I14" s="1213">
        <v>8.9</v>
      </c>
      <c r="J14" s="1213">
        <v>57.39</v>
      </c>
      <c r="K14" s="1214">
        <v>0</v>
      </c>
      <c r="L14" s="1214">
        <v>0</v>
      </c>
      <c r="M14" s="1214">
        <v>0</v>
      </c>
      <c r="N14" s="1214">
        <v>0</v>
      </c>
      <c r="O14" s="1214">
        <v>0</v>
      </c>
      <c r="P14" s="1214">
        <v>0</v>
      </c>
      <c r="Q14" s="1213">
        <v>7.1</v>
      </c>
      <c r="R14" s="1213">
        <v>80.7</v>
      </c>
      <c r="S14" s="1208" t="s">
        <v>1039</v>
      </c>
      <c r="T14" s="1209">
        <v>2005</v>
      </c>
      <c r="U14" s="1212">
        <f t="shared" si="2"/>
        <v>10.2</v>
      </c>
      <c r="V14" s="1212">
        <f t="shared" si="3"/>
        <v>207.84</v>
      </c>
      <c r="W14" s="1215">
        <v>0</v>
      </c>
      <c r="X14" s="1215">
        <v>0</v>
      </c>
      <c r="Y14" s="1215">
        <v>0</v>
      </c>
      <c r="Z14" s="1215">
        <v>0</v>
      </c>
      <c r="AA14" s="1215">
        <v>0</v>
      </c>
      <c r="AB14" s="1215">
        <v>0</v>
      </c>
      <c r="AC14" s="1215">
        <v>0</v>
      </c>
      <c r="AD14" s="1215">
        <v>0</v>
      </c>
      <c r="AE14" s="1213">
        <v>4</v>
      </c>
      <c r="AF14" s="1213">
        <v>192</v>
      </c>
      <c r="AG14" s="1213">
        <v>6.2</v>
      </c>
      <c r="AH14" s="1213">
        <v>15.84</v>
      </c>
      <c r="AI14" s="1208" t="s">
        <v>1039</v>
      </c>
      <c r="AJ14" s="1209">
        <v>2005</v>
      </c>
      <c r="AK14" s="1212">
        <f t="shared" si="4"/>
        <v>60.43</v>
      </c>
      <c r="AL14" s="1212">
        <f t="shared" si="5"/>
        <v>999.74</v>
      </c>
      <c r="AM14" s="1215">
        <v>0</v>
      </c>
      <c r="AN14" s="1215">
        <v>0</v>
      </c>
      <c r="AO14" s="1215">
        <v>0</v>
      </c>
      <c r="AP14" s="1215">
        <v>0</v>
      </c>
      <c r="AQ14" s="1215">
        <v>0</v>
      </c>
      <c r="AR14" s="1215">
        <v>0</v>
      </c>
      <c r="AS14" s="1215">
        <v>0</v>
      </c>
      <c r="AT14" s="1215">
        <v>0</v>
      </c>
      <c r="AU14" s="1216">
        <v>2.8</v>
      </c>
      <c r="AV14" s="1216">
        <v>30.24</v>
      </c>
      <c r="AW14" s="1216">
        <v>0.35</v>
      </c>
      <c r="AX14" s="1216">
        <v>9.65</v>
      </c>
      <c r="AY14" s="1215">
        <v>0</v>
      </c>
      <c r="AZ14" s="1215">
        <v>0</v>
      </c>
      <c r="BA14" s="1208" t="s">
        <v>1039</v>
      </c>
      <c r="BB14" s="1209">
        <v>2005</v>
      </c>
      <c r="BC14" s="1215">
        <v>0</v>
      </c>
      <c r="BD14" s="1215">
        <v>0</v>
      </c>
      <c r="BE14" s="1215">
        <v>0</v>
      </c>
      <c r="BF14" s="1215">
        <v>0</v>
      </c>
      <c r="BG14" s="1215">
        <v>0</v>
      </c>
      <c r="BH14" s="1215">
        <v>0</v>
      </c>
      <c r="BI14" s="1216">
        <v>6.2</v>
      </c>
      <c r="BJ14" s="1216">
        <v>115.4</v>
      </c>
      <c r="BK14" s="1217" t="s">
        <v>1865</v>
      </c>
      <c r="BL14" s="1217" t="s">
        <v>1865</v>
      </c>
      <c r="BM14" s="1215">
        <v>0</v>
      </c>
      <c r="BN14" s="1215">
        <v>0</v>
      </c>
      <c r="BO14" s="1216">
        <v>51.08</v>
      </c>
      <c r="BP14" s="1216">
        <v>844.45</v>
      </c>
      <c r="BQ14" s="1215">
        <v>0</v>
      </c>
      <c r="BR14" s="1208" t="s">
        <v>1039</v>
      </c>
      <c r="BS14" s="1209">
        <v>2005</v>
      </c>
      <c r="BT14" s="1212">
        <f t="shared" si="6"/>
        <v>124.92000000000002</v>
      </c>
      <c r="BU14" s="1212">
        <f t="shared" si="7"/>
        <v>1303.094</v>
      </c>
      <c r="BV14" s="1216">
        <v>1.6</v>
      </c>
      <c r="BW14" s="1216">
        <v>36</v>
      </c>
      <c r="BX14" s="1215">
        <v>0</v>
      </c>
      <c r="BY14" s="1215">
        <v>0</v>
      </c>
      <c r="BZ14" s="1216">
        <v>5.58</v>
      </c>
      <c r="CA14" s="1216">
        <v>67.59</v>
      </c>
      <c r="CB14" s="1215">
        <v>0</v>
      </c>
      <c r="CC14" s="1215">
        <v>0</v>
      </c>
      <c r="CD14" s="1215">
        <v>0</v>
      </c>
      <c r="CE14" s="1215">
        <v>0</v>
      </c>
      <c r="CF14" s="1208" t="s">
        <v>1039</v>
      </c>
      <c r="CG14" s="1209">
        <v>2005</v>
      </c>
      <c r="CH14" s="1215">
        <v>0</v>
      </c>
      <c r="CI14" s="1215">
        <v>0</v>
      </c>
      <c r="CJ14" s="1215">
        <v>0</v>
      </c>
      <c r="CK14" s="1215">
        <v>0</v>
      </c>
      <c r="CL14" s="1215">
        <v>0</v>
      </c>
      <c r="CM14" s="1215">
        <v>0</v>
      </c>
      <c r="CN14" s="1216">
        <v>86.87</v>
      </c>
      <c r="CO14" s="1216">
        <v>729.708</v>
      </c>
      <c r="CP14" s="1216">
        <v>0.5</v>
      </c>
      <c r="CQ14" s="1216">
        <v>5.4</v>
      </c>
      <c r="CR14" s="1217" t="s">
        <v>1865</v>
      </c>
      <c r="CS14" s="1217" t="s">
        <v>1865</v>
      </c>
      <c r="CT14" s="1216">
        <v>30.37</v>
      </c>
      <c r="CU14" s="1216">
        <v>464.396</v>
      </c>
    </row>
    <row r="15" spans="1:99" s="1211" customFormat="1" ht="48" customHeight="1">
      <c r="A15" s="1208" t="s">
        <v>1040</v>
      </c>
      <c r="B15" s="1209">
        <v>2006</v>
      </c>
      <c r="C15" s="1212">
        <f t="shared" si="0"/>
        <v>112.47</v>
      </c>
      <c r="D15" s="1212">
        <f t="shared" si="1"/>
        <v>1231.2700000000002</v>
      </c>
      <c r="E15" s="1213">
        <v>38.5</v>
      </c>
      <c r="F15" s="1213">
        <v>820.58</v>
      </c>
      <c r="G15" s="1213">
        <v>54.4</v>
      </c>
      <c r="H15" s="1213">
        <v>244.8</v>
      </c>
      <c r="I15" s="1213">
        <v>13.82</v>
      </c>
      <c r="J15" s="1213">
        <v>89.19</v>
      </c>
      <c r="K15" s="1214">
        <v>0</v>
      </c>
      <c r="L15" s="1214">
        <v>0</v>
      </c>
      <c r="M15" s="1214">
        <v>0</v>
      </c>
      <c r="N15" s="1214">
        <v>0</v>
      </c>
      <c r="O15" s="1214">
        <v>0</v>
      </c>
      <c r="P15" s="1214">
        <v>0</v>
      </c>
      <c r="Q15" s="1213">
        <v>5.75</v>
      </c>
      <c r="R15" s="1213">
        <v>76.7</v>
      </c>
      <c r="S15" s="1208" t="s">
        <v>1040</v>
      </c>
      <c r="T15" s="1209">
        <v>2006</v>
      </c>
      <c r="U15" s="1212">
        <f t="shared" si="2"/>
        <v>7.6</v>
      </c>
      <c r="V15" s="1212">
        <f t="shared" si="3"/>
        <v>233.46</v>
      </c>
      <c r="W15" s="1215">
        <v>0</v>
      </c>
      <c r="X15" s="1215">
        <v>0</v>
      </c>
      <c r="Y15" s="1215">
        <v>0</v>
      </c>
      <c r="Z15" s="1215">
        <v>0</v>
      </c>
      <c r="AA15" s="1215">
        <v>0</v>
      </c>
      <c r="AB15" s="1215">
        <v>0</v>
      </c>
      <c r="AC15" s="1215">
        <v>0</v>
      </c>
      <c r="AD15" s="1215">
        <v>0</v>
      </c>
      <c r="AE15" s="1213">
        <v>4.7</v>
      </c>
      <c r="AF15" s="1213">
        <v>230.3</v>
      </c>
      <c r="AG15" s="1213">
        <v>2.9</v>
      </c>
      <c r="AH15" s="1213">
        <v>3.16</v>
      </c>
      <c r="AI15" s="1208" t="s">
        <v>1040</v>
      </c>
      <c r="AJ15" s="1209">
        <v>2006</v>
      </c>
      <c r="AK15" s="1212">
        <f t="shared" si="4"/>
        <v>134.79</v>
      </c>
      <c r="AL15" s="1212">
        <f t="shared" si="5"/>
        <v>3050.012</v>
      </c>
      <c r="AM15" s="1215">
        <v>0</v>
      </c>
      <c r="AN15" s="1215">
        <v>0</v>
      </c>
      <c r="AO15" s="1215">
        <v>0</v>
      </c>
      <c r="AP15" s="1215">
        <v>0</v>
      </c>
      <c r="AQ15" s="1215">
        <v>0</v>
      </c>
      <c r="AR15" s="1215">
        <v>0</v>
      </c>
      <c r="AS15" s="1215">
        <v>0</v>
      </c>
      <c r="AT15" s="1215">
        <v>0</v>
      </c>
      <c r="AU15" s="1216">
        <v>2.8</v>
      </c>
      <c r="AV15" s="1216">
        <v>36.96</v>
      </c>
      <c r="AW15" s="1216">
        <v>0.5</v>
      </c>
      <c r="AX15" s="1216">
        <v>16.25</v>
      </c>
      <c r="AY15" s="1215">
        <v>0</v>
      </c>
      <c r="AZ15" s="1215">
        <v>0</v>
      </c>
      <c r="BA15" s="1208" t="s">
        <v>1040</v>
      </c>
      <c r="BB15" s="1209">
        <v>2006</v>
      </c>
      <c r="BC15" s="1215">
        <v>0</v>
      </c>
      <c r="BD15" s="1215">
        <v>0</v>
      </c>
      <c r="BE15" s="1215">
        <v>0</v>
      </c>
      <c r="BF15" s="1215">
        <v>0</v>
      </c>
      <c r="BG15" s="1215">
        <v>0</v>
      </c>
      <c r="BH15" s="1215">
        <v>0</v>
      </c>
      <c r="BI15" s="1216">
        <v>31.3</v>
      </c>
      <c r="BJ15" s="1216">
        <v>635.65</v>
      </c>
      <c r="BK15" s="1217" t="s">
        <v>1865</v>
      </c>
      <c r="BL15" s="1217" t="s">
        <v>1865</v>
      </c>
      <c r="BM15" s="1215">
        <v>0</v>
      </c>
      <c r="BN15" s="1215">
        <v>0</v>
      </c>
      <c r="BO15" s="1216">
        <v>100.19</v>
      </c>
      <c r="BP15" s="1216">
        <v>2361.152</v>
      </c>
      <c r="BQ15" s="1215">
        <v>0</v>
      </c>
      <c r="BR15" s="1208" t="s">
        <v>1040</v>
      </c>
      <c r="BS15" s="1209">
        <v>2006</v>
      </c>
      <c r="BT15" s="1212">
        <f t="shared" si="6"/>
        <v>125.02000000000001</v>
      </c>
      <c r="BU15" s="1212">
        <f t="shared" si="7"/>
        <v>1214.019</v>
      </c>
      <c r="BV15" s="1216">
        <v>1.6</v>
      </c>
      <c r="BW15" s="1216">
        <v>36.96</v>
      </c>
      <c r="BX15" s="1215">
        <v>0</v>
      </c>
      <c r="BY15" s="1215">
        <v>0</v>
      </c>
      <c r="BZ15" s="1216">
        <v>5.58</v>
      </c>
      <c r="CA15" s="1216">
        <v>69.849</v>
      </c>
      <c r="CB15" s="1215">
        <v>0</v>
      </c>
      <c r="CC15" s="1215">
        <v>0</v>
      </c>
      <c r="CD15" s="1215">
        <v>0</v>
      </c>
      <c r="CE15" s="1215">
        <v>0</v>
      </c>
      <c r="CF15" s="1208" t="s">
        <v>1040</v>
      </c>
      <c r="CG15" s="1209">
        <v>2006</v>
      </c>
      <c r="CH15" s="1215">
        <v>0</v>
      </c>
      <c r="CI15" s="1215">
        <v>0</v>
      </c>
      <c r="CJ15" s="1215">
        <v>0</v>
      </c>
      <c r="CK15" s="1215">
        <v>0</v>
      </c>
      <c r="CL15" s="1215">
        <v>0</v>
      </c>
      <c r="CM15" s="1215">
        <v>0</v>
      </c>
      <c r="CN15" s="1216">
        <v>86.87</v>
      </c>
      <c r="CO15" s="1216">
        <v>599.403</v>
      </c>
      <c r="CP15" s="1216">
        <v>0.5</v>
      </c>
      <c r="CQ15" s="1216">
        <v>7.95</v>
      </c>
      <c r="CR15" s="1217" t="s">
        <v>1865</v>
      </c>
      <c r="CS15" s="1217" t="s">
        <v>1865</v>
      </c>
      <c r="CT15" s="1216">
        <v>30.47</v>
      </c>
      <c r="CU15" s="1216">
        <v>499.85699999999997</v>
      </c>
    </row>
    <row r="16" spans="1:99" s="1211" customFormat="1" ht="48" customHeight="1">
      <c r="A16" s="1208" t="s">
        <v>1041</v>
      </c>
      <c r="B16" s="1209">
        <v>2007</v>
      </c>
      <c r="C16" s="1212">
        <f t="shared" si="0"/>
        <v>109.44</v>
      </c>
      <c r="D16" s="1212">
        <f t="shared" si="1"/>
        <v>1090.5000000000002</v>
      </c>
      <c r="E16" s="1213">
        <v>37.1</v>
      </c>
      <c r="F16" s="1213">
        <v>717.57</v>
      </c>
      <c r="G16" s="1213">
        <v>55.43</v>
      </c>
      <c r="H16" s="1213">
        <v>266.06</v>
      </c>
      <c r="I16" s="1213">
        <v>15.91</v>
      </c>
      <c r="J16" s="1213">
        <v>103.67</v>
      </c>
      <c r="K16" s="1214">
        <v>0</v>
      </c>
      <c r="L16" s="1214">
        <v>0</v>
      </c>
      <c r="M16" s="1214">
        <v>0</v>
      </c>
      <c r="N16" s="1214">
        <v>0</v>
      </c>
      <c r="O16" s="1214">
        <v>0</v>
      </c>
      <c r="P16" s="1214">
        <v>0</v>
      </c>
      <c r="Q16" s="1213">
        <v>1</v>
      </c>
      <c r="R16" s="1213">
        <v>3.2</v>
      </c>
      <c r="S16" s="1208" t="s">
        <v>1041</v>
      </c>
      <c r="T16" s="1209">
        <v>2007</v>
      </c>
      <c r="U16" s="1212">
        <f t="shared" si="2"/>
        <v>9.1</v>
      </c>
      <c r="V16" s="1212">
        <f t="shared" si="3"/>
        <v>313.19</v>
      </c>
      <c r="W16" s="1215">
        <v>0</v>
      </c>
      <c r="X16" s="1215">
        <v>0</v>
      </c>
      <c r="Y16" s="1215">
        <v>0</v>
      </c>
      <c r="Z16" s="1215">
        <v>0</v>
      </c>
      <c r="AA16" s="1215">
        <v>0</v>
      </c>
      <c r="AB16" s="1215">
        <v>0</v>
      </c>
      <c r="AC16" s="1215">
        <v>0</v>
      </c>
      <c r="AD16" s="1215">
        <v>0</v>
      </c>
      <c r="AE16" s="1213">
        <v>6.2</v>
      </c>
      <c r="AF16" s="1213">
        <v>310</v>
      </c>
      <c r="AG16" s="1213">
        <v>2.9</v>
      </c>
      <c r="AH16" s="1213">
        <v>3.19</v>
      </c>
      <c r="AI16" s="1208" t="s">
        <v>1041</v>
      </c>
      <c r="AJ16" s="1209">
        <v>2007</v>
      </c>
      <c r="AK16" s="1212">
        <f t="shared" si="4"/>
        <v>31.3</v>
      </c>
      <c r="AL16" s="1212">
        <f t="shared" si="5"/>
        <v>602.4</v>
      </c>
      <c r="AM16" s="1215">
        <v>0</v>
      </c>
      <c r="AN16" s="1215">
        <v>0</v>
      </c>
      <c r="AO16" s="1215">
        <v>0</v>
      </c>
      <c r="AP16" s="1215">
        <v>0</v>
      </c>
      <c r="AQ16" s="1215">
        <v>0</v>
      </c>
      <c r="AR16" s="1215">
        <v>0</v>
      </c>
      <c r="AS16" s="1215">
        <v>0</v>
      </c>
      <c r="AT16" s="1215">
        <v>0</v>
      </c>
      <c r="AU16" s="1216">
        <v>2.8</v>
      </c>
      <c r="AV16" s="1216">
        <v>36.4</v>
      </c>
      <c r="AW16" s="1216">
        <v>0</v>
      </c>
      <c r="AX16" s="1216">
        <v>0</v>
      </c>
      <c r="AY16" s="1215">
        <v>0</v>
      </c>
      <c r="AZ16" s="1215">
        <v>0</v>
      </c>
      <c r="BA16" s="1208" t="s">
        <v>1041</v>
      </c>
      <c r="BB16" s="1209">
        <v>2007</v>
      </c>
      <c r="BC16" s="1215">
        <v>0</v>
      </c>
      <c r="BD16" s="1215">
        <v>0</v>
      </c>
      <c r="BE16" s="1215">
        <v>0</v>
      </c>
      <c r="BF16" s="1215">
        <v>0</v>
      </c>
      <c r="BG16" s="1215">
        <v>0</v>
      </c>
      <c r="BH16" s="1215">
        <v>0</v>
      </c>
      <c r="BI16" s="1216">
        <v>26.3</v>
      </c>
      <c r="BJ16" s="1216">
        <v>521.4</v>
      </c>
      <c r="BK16" s="1217" t="s">
        <v>1865</v>
      </c>
      <c r="BL16" s="1217" t="s">
        <v>1865</v>
      </c>
      <c r="BM16" s="1215">
        <v>0</v>
      </c>
      <c r="BN16" s="1215">
        <v>0</v>
      </c>
      <c r="BO16" s="1216">
        <v>2.2</v>
      </c>
      <c r="BP16" s="1216">
        <v>44.6</v>
      </c>
      <c r="BQ16" s="1215">
        <v>0</v>
      </c>
      <c r="BR16" s="1208" t="s">
        <v>1041</v>
      </c>
      <c r="BS16" s="1209">
        <v>2007</v>
      </c>
      <c r="BT16" s="1212">
        <f t="shared" si="6"/>
        <v>113.53999999999999</v>
      </c>
      <c r="BU16" s="1212">
        <f t="shared" si="7"/>
        <v>1151.7450000000001</v>
      </c>
      <c r="BV16" s="1216">
        <v>0.5</v>
      </c>
      <c r="BW16" s="1216">
        <v>11.625</v>
      </c>
      <c r="BX16" s="1215">
        <v>0</v>
      </c>
      <c r="BY16" s="1215">
        <v>0</v>
      </c>
      <c r="BZ16" s="1216">
        <v>5.38</v>
      </c>
      <c r="CA16" s="1216">
        <v>71.772</v>
      </c>
      <c r="CB16" s="1215">
        <v>0</v>
      </c>
      <c r="CC16" s="1215">
        <v>0</v>
      </c>
      <c r="CD16" s="1215">
        <v>0</v>
      </c>
      <c r="CE16" s="1215">
        <v>0</v>
      </c>
      <c r="CF16" s="1208" t="s">
        <v>1041</v>
      </c>
      <c r="CG16" s="1209">
        <v>2007</v>
      </c>
      <c r="CH16" s="1215">
        <v>0</v>
      </c>
      <c r="CI16" s="1215">
        <v>0</v>
      </c>
      <c r="CJ16" s="1215">
        <v>0</v>
      </c>
      <c r="CK16" s="1215">
        <v>0</v>
      </c>
      <c r="CL16" s="1215">
        <v>0</v>
      </c>
      <c r="CM16" s="1215">
        <v>0</v>
      </c>
      <c r="CN16" s="1216">
        <v>82.87</v>
      </c>
      <c r="CO16" s="1216">
        <v>696.108</v>
      </c>
      <c r="CP16" s="1216">
        <v>0.5</v>
      </c>
      <c r="CQ16" s="1216">
        <v>8.7</v>
      </c>
      <c r="CR16" s="1217" t="s">
        <v>1865</v>
      </c>
      <c r="CS16" s="1217" t="s">
        <v>1865</v>
      </c>
      <c r="CT16" s="1216">
        <v>24.29</v>
      </c>
      <c r="CU16" s="1216">
        <v>363.54</v>
      </c>
    </row>
    <row r="17" spans="1:99" s="1211" customFormat="1" ht="48" customHeight="1">
      <c r="A17" s="1208" t="s">
        <v>1042</v>
      </c>
      <c r="B17" s="1209">
        <v>2008</v>
      </c>
      <c r="C17" s="1212">
        <f t="shared" si="0"/>
        <v>94.85000000000001</v>
      </c>
      <c r="D17" s="1212">
        <f t="shared" si="1"/>
        <v>574.4699999999999</v>
      </c>
      <c r="E17" s="1213">
        <v>9.3</v>
      </c>
      <c r="F17" s="1213">
        <v>162.75</v>
      </c>
      <c r="G17" s="1213">
        <v>56.17</v>
      </c>
      <c r="H17" s="1213">
        <v>272.44</v>
      </c>
      <c r="I17" s="1213">
        <v>17.68</v>
      </c>
      <c r="J17" s="1213">
        <v>98.87</v>
      </c>
      <c r="K17" s="1214">
        <v>0</v>
      </c>
      <c r="L17" s="1214">
        <v>0</v>
      </c>
      <c r="M17" s="1214">
        <v>0</v>
      </c>
      <c r="N17" s="1214">
        <v>0</v>
      </c>
      <c r="O17" s="1213">
        <v>1.4</v>
      </c>
      <c r="P17" s="1213">
        <v>2.38</v>
      </c>
      <c r="Q17" s="1213">
        <v>10.3</v>
      </c>
      <c r="R17" s="1213">
        <v>38.03</v>
      </c>
      <c r="S17" s="1208" t="s">
        <v>1042</v>
      </c>
      <c r="T17" s="1209">
        <v>2008</v>
      </c>
      <c r="U17" s="1212">
        <f t="shared" si="2"/>
        <v>10.9</v>
      </c>
      <c r="V17" s="1212">
        <f t="shared" si="3"/>
        <v>287.13</v>
      </c>
      <c r="W17" s="1215">
        <v>0</v>
      </c>
      <c r="X17" s="1215">
        <v>0</v>
      </c>
      <c r="Y17" s="1215">
        <v>0</v>
      </c>
      <c r="Z17" s="1215">
        <v>0</v>
      </c>
      <c r="AA17" s="1213">
        <v>1.4</v>
      </c>
      <c r="AB17" s="1213">
        <v>0.73</v>
      </c>
      <c r="AC17" s="1215">
        <v>0</v>
      </c>
      <c r="AD17" s="1215">
        <v>0</v>
      </c>
      <c r="AE17" s="1213">
        <v>6.1</v>
      </c>
      <c r="AF17" s="1213">
        <v>274.5</v>
      </c>
      <c r="AG17" s="1213">
        <v>3.4</v>
      </c>
      <c r="AH17" s="1213">
        <v>11.9</v>
      </c>
      <c r="AI17" s="1208" t="s">
        <v>1042</v>
      </c>
      <c r="AJ17" s="1209">
        <v>2008</v>
      </c>
      <c r="AK17" s="1212">
        <f t="shared" si="4"/>
        <v>21.75</v>
      </c>
      <c r="AL17" s="1212">
        <f t="shared" si="5"/>
        <v>385.03</v>
      </c>
      <c r="AM17" s="1215">
        <v>0</v>
      </c>
      <c r="AN17" s="1215">
        <v>0</v>
      </c>
      <c r="AO17" s="1215">
        <v>0</v>
      </c>
      <c r="AP17" s="1215">
        <v>0</v>
      </c>
      <c r="AQ17" s="1215">
        <v>0</v>
      </c>
      <c r="AR17" s="1215">
        <v>0</v>
      </c>
      <c r="AS17" s="1215">
        <v>0</v>
      </c>
      <c r="AT17" s="1215">
        <v>0</v>
      </c>
      <c r="AU17" s="1216">
        <v>2.8</v>
      </c>
      <c r="AV17" s="1216">
        <v>30.8</v>
      </c>
      <c r="AW17" s="1216">
        <v>0.7</v>
      </c>
      <c r="AX17" s="1216">
        <v>21</v>
      </c>
      <c r="AY17" s="1215">
        <v>0</v>
      </c>
      <c r="AZ17" s="1215">
        <v>0</v>
      </c>
      <c r="BA17" s="1208" t="s">
        <v>1042</v>
      </c>
      <c r="BB17" s="1209">
        <v>2008</v>
      </c>
      <c r="BC17" s="1215">
        <v>0</v>
      </c>
      <c r="BD17" s="1215">
        <v>0</v>
      </c>
      <c r="BE17" s="1215">
        <v>0</v>
      </c>
      <c r="BF17" s="1215">
        <v>0</v>
      </c>
      <c r="BG17" s="1215">
        <v>0</v>
      </c>
      <c r="BH17" s="1215">
        <v>0</v>
      </c>
      <c r="BI17" s="1216">
        <v>12.7</v>
      </c>
      <c r="BJ17" s="1216">
        <v>234.95</v>
      </c>
      <c r="BK17" s="1217" t="s">
        <v>1865</v>
      </c>
      <c r="BL17" s="1217" t="s">
        <v>1865</v>
      </c>
      <c r="BM17" s="1215">
        <v>0</v>
      </c>
      <c r="BN17" s="1215">
        <v>0</v>
      </c>
      <c r="BO17" s="1216">
        <v>5.55</v>
      </c>
      <c r="BP17" s="1216">
        <v>98.28</v>
      </c>
      <c r="BQ17" s="1215">
        <v>0</v>
      </c>
      <c r="BR17" s="1208" t="s">
        <v>1042</v>
      </c>
      <c r="BS17" s="1209">
        <v>2008</v>
      </c>
      <c r="BT17" s="1212">
        <f t="shared" si="6"/>
        <v>113.94</v>
      </c>
      <c r="BU17" s="1212">
        <f t="shared" si="7"/>
        <v>1304.372</v>
      </c>
      <c r="BV17" s="1216">
        <v>0.5</v>
      </c>
      <c r="BW17" s="1216">
        <v>9.75</v>
      </c>
      <c r="BX17" s="1215">
        <v>0</v>
      </c>
      <c r="BY17" s="1215">
        <v>0</v>
      </c>
      <c r="BZ17" s="1216">
        <v>5.38</v>
      </c>
      <c r="CA17" s="1216">
        <v>74.148</v>
      </c>
      <c r="CB17" s="1215">
        <v>0</v>
      </c>
      <c r="CC17" s="1215">
        <v>0</v>
      </c>
      <c r="CD17" s="1215">
        <v>0</v>
      </c>
      <c r="CE17" s="1215">
        <v>0</v>
      </c>
      <c r="CF17" s="1208" t="s">
        <v>1042</v>
      </c>
      <c r="CG17" s="1209">
        <v>2008</v>
      </c>
      <c r="CH17" s="1215">
        <v>0</v>
      </c>
      <c r="CI17" s="1215">
        <v>0</v>
      </c>
      <c r="CJ17" s="1215">
        <v>0</v>
      </c>
      <c r="CK17" s="1215">
        <v>0</v>
      </c>
      <c r="CL17" s="1215">
        <v>0</v>
      </c>
      <c r="CM17" s="1215">
        <v>0</v>
      </c>
      <c r="CN17" s="1216">
        <v>82.87</v>
      </c>
      <c r="CO17" s="1216">
        <v>845.274</v>
      </c>
      <c r="CP17" s="1216">
        <v>0.5</v>
      </c>
      <c r="CQ17" s="1216">
        <v>8.7</v>
      </c>
      <c r="CR17" s="1217" t="s">
        <v>1865</v>
      </c>
      <c r="CS17" s="1217" t="s">
        <v>1865</v>
      </c>
      <c r="CT17" s="1216">
        <v>24.69</v>
      </c>
      <c r="CU17" s="1216">
        <v>366.5</v>
      </c>
    </row>
    <row r="18" spans="1:99" s="1211" customFormat="1" ht="48" customHeight="1">
      <c r="A18" s="1208" t="s">
        <v>1043</v>
      </c>
      <c r="B18" s="1209">
        <v>2009</v>
      </c>
      <c r="C18" s="1212">
        <f t="shared" si="0"/>
        <v>206.22</v>
      </c>
      <c r="D18" s="1212">
        <f t="shared" si="1"/>
        <v>2422.21</v>
      </c>
      <c r="E18" s="1213">
        <v>104.22</v>
      </c>
      <c r="F18" s="1213">
        <v>1933.12</v>
      </c>
      <c r="G18" s="1213">
        <v>69.56</v>
      </c>
      <c r="H18" s="1213">
        <v>337.37</v>
      </c>
      <c r="I18" s="1213">
        <v>11.72</v>
      </c>
      <c r="J18" s="1213">
        <v>76.61</v>
      </c>
      <c r="K18" s="1214">
        <v>0</v>
      </c>
      <c r="L18" s="1214">
        <v>0</v>
      </c>
      <c r="M18" s="1214">
        <v>0</v>
      </c>
      <c r="N18" s="1214">
        <v>0</v>
      </c>
      <c r="O18" s="1213">
        <v>0.5</v>
      </c>
      <c r="P18" s="1213">
        <v>0.8</v>
      </c>
      <c r="Q18" s="1213">
        <v>20.22</v>
      </c>
      <c r="R18" s="1213">
        <v>74.31</v>
      </c>
      <c r="S18" s="1208" t="s">
        <v>1043</v>
      </c>
      <c r="T18" s="1209">
        <v>2009</v>
      </c>
      <c r="U18" s="1212">
        <f t="shared" si="2"/>
        <v>31.45</v>
      </c>
      <c r="V18" s="1212">
        <f t="shared" si="3"/>
        <v>436.78999999999996</v>
      </c>
      <c r="W18" s="1215">
        <v>0</v>
      </c>
      <c r="X18" s="1215">
        <v>0</v>
      </c>
      <c r="Y18" s="1215">
        <v>0</v>
      </c>
      <c r="Z18" s="1215">
        <v>0</v>
      </c>
      <c r="AA18" s="1215">
        <v>0</v>
      </c>
      <c r="AB18" s="1215">
        <v>0</v>
      </c>
      <c r="AC18" s="1215">
        <v>0</v>
      </c>
      <c r="AD18" s="1215">
        <v>0</v>
      </c>
      <c r="AE18" s="1213">
        <v>6.55</v>
      </c>
      <c r="AF18" s="1213">
        <v>347.15</v>
      </c>
      <c r="AG18" s="1213">
        <v>24.9</v>
      </c>
      <c r="AH18" s="1213">
        <v>89.64</v>
      </c>
      <c r="AI18" s="1208" t="s">
        <v>1043</v>
      </c>
      <c r="AJ18" s="1209">
        <v>2009</v>
      </c>
      <c r="AK18" s="1212">
        <f t="shared" si="4"/>
        <v>36.08</v>
      </c>
      <c r="AL18" s="1212">
        <f t="shared" si="5"/>
        <v>688.3199999999999</v>
      </c>
      <c r="AM18" s="1215">
        <v>0</v>
      </c>
      <c r="AN18" s="1215">
        <v>0</v>
      </c>
      <c r="AO18" s="1215">
        <v>0</v>
      </c>
      <c r="AP18" s="1215">
        <v>0</v>
      </c>
      <c r="AQ18" s="1215">
        <v>0</v>
      </c>
      <c r="AR18" s="1215">
        <v>0</v>
      </c>
      <c r="AS18" s="1215">
        <v>0</v>
      </c>
      <c r="AT18" s="1215">
        <v>0</v>
      </c>
      <c r="AU18" s="1216">
        <v>2.8</v>
      </c>
      <c r="AV18" s="1216">
        <v>25.2</v>
      </c>
      <c r="AW18" s="1216">
        <v>1.04</v>
      </c>
      <c r="AX18" s="1216">
        <v>46.8</v>
      </c>
      <c r="AY18" s="1215">
        <v>0</v>
      </c>
      <c r="AZ18" s="1215">
        <v>0</v>
      </c>
      <c r="BA18" s="1208" t="s">
        <v>1043</v>
      </c>
      <c r="BB18" s="1209">
        <v>2009</v>
      </c>
      <c r="BC18" s="1215">
        <v>0</v>
      </c>
      <c r="BD18" s="1215">
        <v>0</v>
      </c>
      <c r="BE18" s="1215">
        <v>0</v>
      </c>
      <c r="BF18" s="1215">
        <v>0</v>
      </c>
      <c r="BG18" s="1215">
        <v>0</v>
      </c>
      <c r="BH18" s="1215">
        <v>0</v>
      </c>
      <c r="BI18" s="1216">
        <v>11.8</v>
      </c>
      <c r="BJ18" s="1216">
        <v>269.2</v>
      </c>
      <c r="BK18" s="1217" t="s">
        <v>1865</v>
      </c>
      <c r="BL18" s="1217" t="s">
        <v>1865</v>
      </c>
      <c r="BM18" s="1215">
        <v>0</v>
      </c>
      <c r="BN18" s="1215">
        <v>0</v>
      </c>
      <c r="BO18" s="1216">
        <v>20.44</v>
      </c>
      <c r="BP18" s="1216">
        <v>347.12</v>
      </c>
      <c r="BQ18" s="1215">
        <v>0</v>
      </c>
      <c r="BR18" s="1208" t="s">
        <v>1043</v>
      </c>
      <c r="BS18" s="1209">
        <v>2009</v>
      </c>
      <c r="BT18" s="1212">
        <f t="shared" si="6"/>
        <v>113.74</v>
      </c>
      <c r="BU18" s="1212">
        <f t="shared" si="7"/>
        <v>1212.71</v>
      </c>
      <c r="BV18" s="1216">
        <v>0.5</v>
      </c>
      <c r="BW18" s="1216">
        <v>7.5</v>
      </c>
      <c r="BX18" s="1215">
        <v>0</v>
      </c>
      <c r="BY18" s="1215">
        <v>0</v>
      </c>
      <c r="BZ18" s="1216">
        <v>5.38</v>
      </c>
      <c r="CA18" s="1216">
        <v>72.44</v>
      </c>
      <c r="CB18" s="1215">
        <v>0</v>
      </c>
      <c r="CC18" s="1215">
        <v>0</v>
      </c>
      <c r="CD18" s="1215">
        <v>0</v>
      </c>
      <c r="CE18" s="1215">
        <v>0</v>
      </c>
      <c r="CF18" s="1208" t="s">
        <v>1043</v>
      </c>
      <c r="CG18" s="1209">
        <v>2009</v>
      </c>
      <c r="CH18" s="1215">
        <v>0</v>
      </c>
      <c r="CI18" s="1215">
        <v>0</v>
      </c>
      <c r="CJ18" s="1215">
        <v>0</v>
      </c>
      <c r="CK18" s="1215">
        <v>0</v>
      </c>
      <c r="CL18" s="1215">
        <v>0</v>
      </c>
      <c r="CM18" s="1215">
        <v>0</v>
      </c>
      <c r="CN18" s="1216">
        <v>82.87</v>
      </c>
      <c r="CO18" s="1216">
        <v>745.83</v>
      </c>
      <c r="CP18" s="1216">
        <v>0.5</v>
      </c>
      <c r="CQ18" s="1216">
        <v>10.35</v>
      </c>
      <c r="CR18" s="1217" t="s">
        <v>1865</v>
      </c>
      <c r="CS18" s="1217" t="s">
        <v>1865</v>
      </c>
      <c r="CT18" s="1216">
        <v>24.49</v>
      </c>
      <c r="CU18" s="1216">
        <v>376.59</v>
      </c>
    </row>
    <row r="19" spans="1:99" s="1211" customFormat="1" ht="48" customHeight="1">
      <c r="A19" s="1208" t="s">
        <v>1044</v>
      </c>
      <c r="B19" s="1209">
        <v>2010</v>
      </c>
      <c r="C19" s="1212">
        <f t="shared" si="0"/>
        <v>233.23999999999998</v>
      </c>
      <c r="D19" s="1212">
        <f t="shared" si="1"/>
        <v>2886.83</v>
      </c>
      <c r="E19" s="1213">
        <v>131.5</v>
      </c>
      <c r="F19" s="1213">
        <v>2489.5</v>
      </c>
      <c r="G19" s="1213">
        <v>74.38</v>
      </c>
      <c r="H19" s="1213">
        <v>275.3</v>
      </c>
      <c r="I19" s="1213">
        <v>15.15</v>
      </c>
      <c r="J19" s="1213">
        <v>93.44</v>
      </c>
      <c r="K19" s="1214">
        <v>0</v>
      </c>
      <c r="L19" s="1214">
        <v>0</v>
      </c>
      <c r="M19" s="1214">
        <v>0</v>
      </c>
      <c r="N19" s="1214">
        <v>0</v>
      </c>
      <c r="O19" s="1213">
        <v>1.01</v>
      </c>
      <c r="P19" s="1213">
        <v>1.85</v>
      </c>
      <c r="Q19" s="1213">
        <v>11.2</v>
      </c>
      <c r="R19" s="1213">
        <v>26.74</v>
      </c>
      <c r="S19" s="1208" t="s">
        <v>1044</v>
      </c>
      <c r="T19" s="1209">
        <v>2010</v>
      </c>
      <c r="U19" s="1212">
        <f t="shared" si="2"/>
        <v>20.67</v>
      </c>
      <c r="V19" s="1212">
        <f t="shared" si="3"/>
        <v>420.69</v>
      </c>
      <c r="W19" s="1215">
        <v>0</v>
      </c>
      <c r="X19" s="1215">
        <v>0</v>
      </c>
      <c r="Y19" s="1215">
        <v>0</v>
      </c>
      <c r="Z19" s="1215">
        <v>0</v>
      </c>
      <c r="AA19" s="1213">
        <v>2.5</v>
      </c>
      <c r="AB19" s="1213">
        <v>1.25</v>
      </c>
      <c r="AC19" s="1215">
        <v>0</v>
      </c>
      <c r="AD19" s="1215">
        <v>0</v>
      </c>
      <c r="AE19" s="1213">
        <v>6.75</v>
      </c>
      <c r="AF19" s="1213">
        <v>371.25</v>
      </c>
      <c r="AG19" s="1213">
        <v>11.42</v>
      </c>
      <c r="AH19" s="1213">
        <v>48.19</v>
      </c>
      <c r="AI19" s="1208" t="s">
        <v>1044</v>
      </c>
      <c r="AJ19" s="1209">
        <v>2010</v>
      </c>
      <c r="AK19" s="1212">
        <f t="shared" si="4"/>
        <v>58.699999999999996</v>
      </c>
      <c r="AL19" s="1212">
        <f t="shared" si="5"/>
        <v>1443.54</v>
      </c>
      <c r="AM19" s="1215">
        <v>0</v>
      </c>
      <c r="AN19" s="1215">
        <v>0</v>
      </c>
      <c r="AO19" s="1215">
        <v>0</v>
      </c>
      <c r="AP19" s="1215">
        <v>0</v>
      </c>
      <c r="AQ19" s="1215">
        <v>0</v>
      </c>
      <c r="AR19" s="1215">
        <v>0</v>
      </c>
      <c r="AS19" s="1215">
        <v>0</v>
      </c>
      <c r="AT19" s="1215">
        <v>0</v>
      </c>
      <c r="AU19" s="1216">
        <v>3.85</v>
      </c>
      <c r="AV19" s="1216">
        <v>36.19</v>
      </c>
      <c r="AW19" s="1216">
        <v>9.75</v>
      </c>
      <c r="AX19" s="1216">
        <v>380.83</v>
      </c>
      <c r="AY19" s="1215">
        <v>0</v>
      </c>
      <c r="AZ19" s="1215">
        <v>0</v>
      </c>
      <c r="BA19" s="1208" t="s">
        <v>1044</v>
      </c>
      <c r="BB19" s="1209">
        <v>2010</v>
      </c>
      <c r="BC19" s="1215">
        <v>0</v>
      </c>
      <c r="BD19" s="1215">
        <v>0</v>
      </c>
      <c r="BE19" s="1215">
        <v>0</v>
      </c>
      <c r="BF19" s="1215">
        <v>0</v>
      </c>
      <c r="BG19" s="1215">
        <v>0</v>
      </c>
      <c r="BH19" s="1215">
        <v>0</v>
      </c>
      <c r="BI19" s="1216">
        <v>7.8</v>
      </c>
      <c r="BJ19" s="1216">
        <v>204.6</v>
      </c>
      <c r="BK19" s="1217" t="s">
        <v>1865</v>
      </c>
      <c r="BL19" s="1217" t="s">
        <v>1865</v>
      </c>
      <c r="BM19" s="1215">
        <v>0</v>
      </c>
      <c r="BN19" s="1215">
        <v>0</v>
      </c>
      <c r="BO19" s="1216">
        <v>37.3</v>
      </c>
      <c r="BP19" s="1216">
        <v>821.92</v>
      </c>
      <c r="BQ19" s="1215">
        <v>0</v>
      </c>
      <c r="BR19" s="1208" t="s">
        <v>1044</v>
      </c>
      <c r="BS19" s="1209">
        <v>2010</v>
      </c>
      <c r="BT19" s="1212">
        <f t="shared" si="6"/>
        <v>115.72999999999999</v>
      </c>
      <c r="BU19" s="1212">
        <f t="shared" si="7"/>
        <v>1186.77</v>
      </c>
      <c r="BV19" s="1216">
        <v>0.55</v>
      </c>
      <c r="BW19" s="1216">
        <v>7.425</v>
      </c>
      <c r="BX19" s="1215">
        <v>0</v>
      </c>
      <c r="BY19" s="1215">
        <v>0</v>
      </c>
      <c r="BZ19" s="1216">
        <v>5.58</v>
      </c>
      <c r="CA19" s="1216">
        <v>72.958</v>
      </c>
      <c r="CB19" s="1215">
        <v>0</v>
      </c>
      <c r="CC19" s="1215">
        <v>0</v>
      </c>
      <c r="CD19" s="1215">
        <v>0</v>
      </c>
      <c r="CE19" s="1215">
        <v>0</v>
      </c>
      <c r="CF19" s="1208" t="s">
        <v>1044</v>
      </c>
      <c r="CG19" s="1209">
        <v>2010</v>
      </c>
      <c r="CH19" s="1215">
        <v>0</v>
      </c>
      <c r="CI19" s="1215">
        <v>0</v>
      </c>
      <c r="CJ19" s="1215">
        <v>0</v>
      </c>
      <c r="CK19" s="1215">
        <v>0</v>
      </c>
      <c r="CL19" s="1215">
        <v>0</v>
      </c>
      <c r="CM19" s="1215">
        <v>0</v>
      </c>
      <c r="CN19" s="1216">
        <v>81.57</v>
      </c>
      <c r="CO19" s="1216">
        <v>660.717</v>
      </c>
      <c r="CP19" s="1216">
        <v>0.5</v>
      </c>
      <c r="CQ19" s="1216">
        <v>9.45</v>
      </c>
      <c r="CR19" s="1217" t="s">
        <v>1865</v>
      </c>
      <c r="CS19" s="1217" t="s">
        <v>1865</v>
      </c>
      <c r="CT19" s="1216">
        <v>27.53</v>
      </c>
      <c r="CU19" s="1216">
        <v>436.22</v>
      </c>
    </row>
    <row r="20" spans="1:99" s="1221" customFormat="1" ht="48" customHeight="1">
      <c r="A20" s="1208" t="s">
        <v>1708</v>
      </c>
      <c r="B20" s="1209">
        <v>2011</v>
      </c>
      <c r="C20" s="1212">
        <f>SUM(E20+G20+I20+K20+M20+O20)</f>
        <v>195.24999999999997</v>
      </c>
      <c r="D20" s="1212">
        <f>SUM(F20+H20+J20+L20+N20+P20)</f>
        <v>2448.35</v>
      </c>
      <c r="E20" s="1213">
        <v>117.3</v>
      </c>
      <c r="F20" s="1213">
        <v>2109.9</v>
      </c>
      <c r="G20" s="1213">
        <v>59.8</v>
      </c>
      <c r="H20" s="1213">
        <v>233.22</v>
      </c>
      <c r="I20" s="1213">
        <v>15.45</v>
      </c>
      <c r="J20" s="1213">
        <v>99.9</v>
      </c>
      <c r="K20" s="1214">
        <v>0</v>
      </c>
      <c r="L20" s="1214">
        <v>0</v>
      </c>
      <c r="M20" s="1214">
        <v>0</v>
      </c>
      <c r="N20" s="1214">
        <v>0</v>
      </c>
      <c r="O20" s="1213">
        <v>2.7</v>
      </c>
      <c r="P20" s="1213">
        <v>5.33</v>
      </c>
      <c r="Q20" s="1218" t="s">
        <v>1033</v>
      </c>
      <c r="R20" s="1218" t="s">
        <v>1033</v>
      </c>
      <c r="S20" s="1208" t="s">
        <v>1708</v>
      </c>
      <c r="T20" s="1209">
        <v>2011</v>
      </c>
      <c r="U20" s="1212">
        <f>SUM(W20+Y20+AA20+AC20+AE20)</f>
        <v>6.75</v>
      </c>
      <c r="V20" s="1212">
        <f>SUM(X20+Z20+AB20+AD20+AF20)</f>
        <v>329.4</v>
      </c>
      <c r="W20" s="1215">
        <v>0</v>
      </c>
      <c r="X20" s="1215">
        <v>0</v>
      </c>
      <c r="Y20" s="1215">
        <v>0</v>
      </c>
      <c r="Z20" s="1215">
        <v>0</v>
      </c>
      <c r="AA20" s="1215">
        <v>0</v>
      </c>
      <c r="AB20" s="1215">
        <v>0</v>
      </c>
      <c r="AC20" s="1215">
        <v>0</v>
      </c>
      <c r="AD20" s="1215">
        <v>0</v>
      </c>
      <c r="AE20" s="1213">
        <v>6.75</v>
      </c>
      <c r="AF20" s="1213">
        <v>329.4</v>
      </c>
      <c r="AG20" s="1219" t="s">
        <v>1033</v>
      </c>
      <c r="AH20" s="1219" t="s">
        <v>1033</v>
      </c>
      <c r="AI20" s="1208" t="s">
        <v>1708</v>
      </c>
      <c r="AJ20" s="1209">
        <v>2011</v>
      </c>
      <c r="AK20" s="1212">
        <f>SUM(AM20+AO20+AQ20+AS20+AU20+AW20+AY20+BC20+BE20+BG20+BI20+BM20)</f>
        <v>30.399999999999995</v>
      </c>
      <c r="AL20" s="1212">
        <f>SUM(AN20+AP20+AR20+AT20+AV20+AX20+AZ20+BD20+BF20+BH20+BJ20+BN20+BQ20)</f>
        <v>795.0100000000001</v>
      </c>
      <c r="AM20" s="1216">
        <v>5</v>
      </c>
      <c r="AN20" s="1216">
        <v>98.4</v>
      </c>
      <c r="AO20" s="1215">
        <v>0</v>
      </c>
      <c r="AP20" s="1215">
        <v>0</v>
      </c>
      <c r="AQ20" s="1216">
        <v>10.1</v>
      </c>
      <c r="AR20" s="1216">
        <v>257.55</v>
      </c>
      <c r="AS20" s="1215">
        <v>0</v>
      </c>
      <c r="AT20" s="1215">
        <v>0</v>
      </c>
      <c r="AU20" s="1216">
        <v>3.85</v>
      </c>
      <c r="AV20" s="1216">
        <v>35.42</v>
      </c>
      <c r="AW20" s="1216">
        <v>5.6</v>
      </c>
      <c r="AX20" s="1216">
        <v>244.04</v>
      </c>
      <c r="AY20" s="1215">
        <v>0</v>
      </c>
      <c r="AZ20" s="1215">
        <v>0</v>
      </c>
      <c r="BA20" s="1208" t="s">
        <v>1708</v>
      </c>
      <c r="BB20" s="1209">
        <v>2011</v>
      </c>
      <c r="BC20" s="1215">
        <v>0</v>
      </c>
      <c r="BD20" s="1215">
        <v>0</v>
      </c>
      <c r="BE20" s="1215">
        <v>0</v>
      </c>
      <c r="BF20" s="1215">
        <v>0</v>
      </c>
      <c r="BG20" s="1216">
        <v>4.65</v>
      </c>
      <c r="BH20" s="1216">
        <v>127</v>
      </c>
      <c r="BI20" s="1216">
        <v>1.2</v>
      </c>
      <c r="BJ20" s="1216">
        <v>32.6</v>
      </c>
      <c r="BK20" s="1217" t="s">
        <v>1865</v>
      </c>
      <c r="BL20" s="1217" t="s">
        <v>1865</v>
      </c>
      <c r="BM20" s="1215">
        <v>0</v>
      </c>
      <c r="BN20" s="1215">
        <v>0</v>
      </c>
      <c r="BO20" s="1220" t="s">
        <v>1033</v>
      </c>
      <c r="BP20" s="1220" t="s">
        <v>1033</v>
      </c>
      <c r="BQ20" s="1215">
        <v>0</v>
      </c>
      <c r="BR20" s="1208" t="s">
        <v>1708</v>
      </c>
      <c r="BS20" s="1209">
        <v>2011</v>
      </c>
      <c r="BT20" s="1212">
        <f>SUM(BV20+BX20+BZ20+CB20+CD20+CH20+CJ20+CL20+CN20+CP20)</f>
        <v>83.12</v>
      </c>
      <c r="BU20" s="1212">
        <f>SUM(BW20+BY20+CA20+CC20+CE20+CI20+CK20+CM20+CO20+CQ20)</f>
        <v>770.6000000000001</v>
      </c>
      <c r="BV20" s="1216">
        <v>0.95</v>
      </c>
      <c r="BW20" s="1216">
        <v>13.54</v>
      </c>
      <c r="BX20" s="1215">
        <v>0</v>
      </c>
      <c r="BY20" s="1215">
        <v>0</v>
      </c>
      <c r="BZ20" s="1215">
        <v>0</v>
      </c>
      <c r="CA20" s="1215">
        <v>0</v>
      </c>
      <c r="CB20" s="1215">
        <v>0</v>
      </c>
      <c r="CC20" s="1215">
        <v>0</v>
      </c>
      <c r="CD20" s="1216">
        <v>2</v>
      </c>
      <c r="CE20" s="1216">
        <v>28</v>
      </c>
      <c r="CF20" s="1208" t="s">
        <v>1708</v>
      </c>
      <c r="CG20" s="1209">
        <v>2011</v>
      </c>
      <c r="CH20" s="1216">
        <v>0.3</v>
      </c>
      <c r="CI20" s="1216">
        <v>6.03</v>
      </c>
      <c r="CJ20" s="1215">
        <v>0</v>
      </c>
      <c r="CK20" s="1215">
        <v>0</v>
      </c>
      <c r="CL20" s="1215">
        <v>0</v>
      </c>
      <c r="CM20" s="1215">
        <v>0</v>
      </c>
      <c r="CN20" s="1216">
        <v>79.37</v>
      </c>
      <c r="CO20" s="1216">
        <v>714.33</v>
      </c>
      <c r="CP20" s="1216">
        <v>0.5</v>
      </c>
      <c r="CQ20" s="1216">
        <v>8.7</v>
      </c>
      <c r="CR20" s="1217" t="s">
        <v>1865</v>
      </c>
      <c r="CS20" s="1217" t="s">
        <v>1865</v>
      </c>
      <c r="CT20" s="1220" t="s">
        <v>1033</v>
      </c>
      <c r="CU20" s="1220" t="s">
        <v>1033</v>
      </c>
    </row>
    <row r="21" spans="1:99" s="1211" customFormat="1" ht="48" customHeight="1">
      <c r="A21" s="1208" t="s">
        <v>1709</v>
      </c>
      <c r="B21" s="1209" t="s">
        <v>1710</v>
      </c>
      <c r="C21" s="1212">
        <f t="shared" si="0"/>
        <v>238.32000000000002</v>
      </c>
      <c r="D21" s="1212">
        <f t="shared" si="1"/>
        <v>2745.6800000000003</v>
      </c>
      <c r="E21" s="1213">
        <v>124.65</v>
      </c>
      <c r="F21" s="1213">
        <v>2217.55</v>
      </c>
      <c r="G21" s="1213">
        <v>64.25</v>
      </c>
      <c r="H21" s="1213">
        <v>232.59</v>
      </c>
      <c r="I21" s="1213">
        <v>45.02</v>
      </c>
      <c r="J21" s="1213">
        <v>286.74</v>
      </c>
      <c r="K21" s="1214">
        <v>0</v>
      </c>
      <c r="L21" s="1214">
        <v>0</v>
      </c>
      <c r="M21" s="1214">
        <v>0</v>
      </c>
      <c r="N21" s="1214">
        <v>0</v>
      </c>
      <c r="O21" s="1213">
        <v>4.4</v>
      </c>
      <c r="P21" s="1213">
        <v>8.8</v>
      </c>
      <c r="Q21" s="1214">
        <v>0</v>
      </c>
      <c r="R21" s="1214">
        <v>0</v>
      </c>
      <c r="S21" s="1208" t="s">
        <v>1709</v>
      </c>
      <c r="T21" s="1209" t="s">
        <v>1710</v>
      </c>
      <c r="U21" s="1212">
        <f t="shared" si="2"/>
        <v>22.07</v>
      </c>
      <c r="V21" s="1212">
        <f t="shared" si="3"/>
        <v>390.61</v>
      </c>
      <c r="W21" s="1215">
        <v>0</v>
      </c>
      <c r="X21" s="1215">
        <v>0</v>
      </c>
      <c r="Y21" s="1215">
        <v>0</v>
      </c>
      <c r="Z21" s="1215">
        <v>0</v>
      </c>
      <c r="AA21" s="1215">
        <v>0</v>
      </c>
      <c r="AB21" s="1215">
        <v>0</v>
      </c>
      <c r="AC21" s="1215">
        <v>0</v>
      </c>
      <c r="AD21" s="1215">
        <v>0</v>
      </c>
      <c r="AE21" s="1213">
        <v>6.65</v>
      </c>
      <c r="AF21" s="1213">
        <v>325.85</v>
      </c>
      <c r="AG21" s="1219">
        <v>15.42</v>
      </c>
      <c r="AH21" s="1219">
        <v>64.76</v>
      </c>
      <c r="AI21" s="1208" t="s">
        <v>1709</v>
      </c>
      <c r="AJ21" s="1209" t="s">
        <v>1710</v>
      </c>
      <c r="AK21" s="1212">
        <f t="shared" si="4"/>
        <v>6.6000000000000005</v>
      </c>
      <c r="AL21" s="1212">
        <f t="shared" si="5"/>
        <v>102.99</v>
      </c>
      <c r="AM21" s="1215">
        <v>0</v>
      </c>
      <c r="AN21" s="1215">
        <v>0</v>
      </c>
      <c r="AO21" s="1215">
        <v>0</v>
      </c>
      <c r="AP21" s="1215">
        <v>0</v>
      </c>
      <c r="AQ21" s="1216">
        <v>0.4</v>
      </c>
      <c r="AR21" s="1216">
        <v>9.8</v>
      </c>
      <c r="AS21" s="1215">
        <v>0</v>
      </c>
      <c r="AT21" s="1215">
        <v>0</v>
      </c>
      <c r="AU21" s="1216">
        <v>3.85</v>
      </c>
      <c r="AV21" s="1216">
        <v>38.5</v>
      </c>
      <c r="AW21" s="1216">
        <v>0.5</v>
      </c>
      <c r="AX21" s="1216">
        <v>17.5</v>
      </c>
      <c r="AY21" s="1215">
        <v>0</v>
      </c>
      <c r="AZ21" s="1215">
        <v>0</v>
      </c>
      <c r="BA21" s="1208" t="s">
        <v>1709</v>
      </c>
      <c r="BB21" s="1209" t="s">
        <v>1710</v>
      </c>
      <c r="BC21" s="1215">
        <v>0</v>
      </c>
      <c r="BD21" s="1215">
        <v>0</v>
      </c>
      <c r="BE21" s="1215">
        <v>0</v>
      </c>
      <c r="BF21" s="1215">
        <v>0</v>
      </c>
      <c r="BG21" s="1216">
        <v>0.2</v>
      </c>
      <c r="BH21" s="1216">
        <v>5.08</v>
      </c>
      <c r="BI21" s="1216">
        <v>1.2</v>
      </c>
      <c r="BJ21" s="1216">
        <v>28.24</v>
      </c>
      <c r="BK21" s="1217" t="s">
        <v>1865</v>
      </c>
      <c r="BL21" s="1217" t="s">
        <v>1865</v>
      </c>
      <c r="BM21" s="1215">
        <v>0.45</v>
      </c>
      <c r="BN21" s="1215">
        <v>3.87</v>
      </c>
      <c r="BO21" s="1215">
        <v>0</v>
      </c>
      <c r="BP21" s="1215">
        <v>0</v>
      </c>
      <c r="BQ21" s="1215">
        <v>0</v>
      </c>
      <c r="BR21" s="1208" t="s">
        <v>1709</v>
      </c>
      <c r="BS21" s="1209" t="s">
        <v>1710</v>
      </c>
      <c r="BT21" s="1212">
        <f t="shared" si="6"/>
        <v>84.21999999999998</v>
      </c>
      <c r="BU21" s="1212">
        <f t="shared" si="7"/>
        <v>669.82</v>
      </c>
      <c r="BV21" s="1216">
        <v>1.55</v>
      </c>
      <c r="BW21" s="1216">
        <v>22.79</v>
      </c>
      <c r="BX21" s="1215">
        <v>0</v>
      </c>
      <c r="BY21" s="1215">
        <v>0</v>
      </c>
      <c r="BZ21" s="1215">
        <v>0</v>
      </c>
      <c r="CA21" s="1215">
        <v>0</v>
      </c>
      <c r="CB21" s="1215">
        <v>0</v>
      </c>
      <c r="CC21" s="1215">
        <v>0</v>
      </c>
      <c r="CD21" s="1216">
        <v>2</v>
      </c>
      <c r="CE21" s="1216">
        <v>28.8</v>
      </c>
      <c r="CF21" s="1208" t="s">
        <v>1709</v>
      </c>
      <c r="CG21" s="1209" t="s">
        <v>1710</v>
      </c>
      <c r="CH21" s="1215">
        <v>0</v>
      </c>
      <c r="CI21" s="1215">
        <v>0</v>
      </c>
      <c r="CJ21" s="1215">
        <v>0</v>
      </c>
      <c r="CK21" s="1215">
        <v>0</v>
      </c>
      <c r="CL21" s="1215">
        <v>0</v>
      </c>
      <c r="CM21" s="1215">
        <v>0</v>
      </c>
      <c r="CN21" s="1216">
        <v>79.57</v>
      </c>
      <c r="CO21" s="1216">
        <v>596.78</v>
      </c>
      <c r="CP21" s="1216">
        <v>1.1</v>
      </c>
      <c r="CQ21" s="1216">
        <v>21.45</v>
      </c>
      <c r="CR21" s="1217" t="s">
        <v>1865</v>
      </c>
      <c r="CS21" s="1217" t="s">
        <v>1865</v>
      </c>
      <c r="CT21" s="1215">
        <v>0</v>
      </c>
      <c r="CU21" s="1215">
        <v>0</v>
      </c>
    </row>
    <row r="22" spans="1:99" s="1227" customFormat="1" ht="48" customHeight="1">
      <c r="A22" s="1222" t="s">
        <v>1711</v>
      </c>
      <c r="B22" s="1223" t="s">
        <v>1712</v>
      </c>
      <c r="C22" s="1224">
        <f>SUM(E22+G22+I22+K22+M22+O22+Q22)</f>
        <v>252.98</v>
      </c>
      <c r="D22" s="1224">
        <f>SUM(F22+H22+J22+L22+N22+P22+R22)</f>
        <v>2240.64</v>
      </c>
      <c r="E22" s="1224">
        <v>106.6</v>
      </c>
      <c r="F22" s="1224">
        <v>1765.34</v>
      </c>
      <c r="G22" s="1224">
        <v>73.1</v>
      </c>
      <c r="H22" s="1224">
        <v>208.34</v>
      </c>
      <c r="I22" s="1224">
        <v>24.97</v>
      </c>
      <c r="J22" s="1224">
        <v>157.11</v>
      </c>
      <c r="K22" s="1214">
        <v>0</v>
      </c>
      <c r="L22" s="1214">
        <v>0</v>
      </c>
      <c r="M22" s="1214">
        <v>0</v>
      </c>
      <c r="N22" s="1214">
        <v>0</v>
      </c>
      <c r="O22" s="1224">
        <v>7.8</v>
      </c>
      <c r="P22" s="1224">
        <v>13.42</v>
      </c>
      <c r="Q22" s="1225">
        <v>40.51</v>
      </c>
      <c r="R22" s="1225">
        <v>96.43</v>
      </c>
      <c r="S22" s="1222" t="s">
        <v>1711</v>
      </c>
      <c r="T22" s="1223" t="s">
        <v>1712</v>
      </c>
      <c r="U22" s="1224">
        <v>12.48</v>
      </c>
      <c r="V22" s="1224">
        <v>184.7</v>
      </c>
      <c r="W22" s="1215">
        <v>0</v>
      </c>
      <c r="X22" s="1215">
        <v>0</v>
      </c>
      <c r="Y22" s="1226" t="s">
        <v>1866</v>
      </c>
      <c r="Z22" s="1226" t="s">
        <v>1866</v>
      </c>
      <c r="AA22" s="1215">
        <v>0</v>
      </c>
      <c r="AB22" s="1215">
        <v>0</v>
      </c>
      <c r="AC22" s="1215">
        <v>0</v>
      </c>
      <c r="AD22" s="1215">
        <v>0</v>
      </c>
      <c r="AE22" s="1224">
        <v>4.05</v>
      </c>
      <c r="AF22" s="1224">
        <v>149.04</v>
      </c>
      <c r="AG22" s="1224">
        <v>8.43</v>
      </c>
      <c r="AH22" s="1224">
        <v>35.66</v>
      </c>
      <c r="AI22" s="1222" t="s">
        <v>1711</v>
      </c>
      <c r="AJ22" s="1223" t="s">
        <v>1712</v>
      </c>
      <c r="AK22" s="1224">
        <f>SUM(AM22+AO22+AQ22+AS22+AU22+AW22+AY22+BC22+BE22+BG22+BI22+BK22+BM22+BO22)</f>
        <v>37.239999999999995</v>
      </c>
      <c r="AL22" s="1224">
        <f>SUM(AN22+AP22+AR22+AT22+AV22+AX22+AZ22+BD22+BF22+BH22+BJ22+BL22+BN22+BP22+BQ22)</f>
        <v>600.45</v>
      </c>
      <c r="AM22" s="1224">
        <v>0.2</v>
      </c>
      <c r="AN22" s="1224">
        <v>4.16</v>
      </c>
      <c r="AO22" s="1224">
        <v>0.8</v>
      </c>
      <c r="AP22" s="1224">
        <v>11.52</v>
      </c>
      <c r="AQ22" s="1224">
        <v>10.8</v>
      </c>
      <c r="AR22" s="1224">
        <v>189.36</v>
      </c>
      <c r="AS22" s="1215">
        <v>0</v>
      </c>
      <c r="AT22" s="1215">
        <v>0</v>
      </c>
      <c r="AU22" s="1224">
        <v>2.38</v>
      </c>
      <c r="AV22" s="1224">
        <v>22.61</v>
      </c>
      <c r="AW22" s="1224">
        <v>1</v>
      </c>
      <c r="AX22" s="1224">
        <v>32.5</v>
      </c>
      <c r="AY22" s="1215">
        <v>0</v>
      </c>
      <c r="AZ22" s="1215">
        <v>0</v>
      </c>
      <c r="BA22" s="1222" t="s">
        <v>1711</v>
      </c>
      <c r="BB22" s="1223" t="s">
        <v>1712</v>
      </c>
      <c r="BC22" s="1215">
        <v>0</v>
      </c>
      <c r="BD22" s="1215">
        <v>0</v>
      </c>
      <c r="BE22" s="1215">
        <v>0</v>
      </c>
      <c r="BF22" s="1215">
        <v>0</v>
      </c>
      <c r="BG22" s="1224">
        <v>4</v>
      </c>
      <c r="BH22" s="1224">
        <v>83.2</v>
      </c>
      <c r="BI22" s="1224">
        <v>2</v>
      </c>
      <c r="BJ22" s="1224">
        <v>60</v>
      </c>
      <c r="BK22" s="1215">
        <v>0</v>
      </c>
      <c r="BL22" s="1215">
        <v>0</v>
      </c>
      <c r="BM22" s="1224">
        <v>0.7</v>
      </c>
      <c r="BN22" s="1224">
        <v>4.62</v>
      </c>
      <c r="BO22" s="1224">
        <v>15.36</v>
      </c>
      <c r="BP22" s="1224">
        <v>192.48</v>
      </c>
      <c r="BQ22" s="1215">
        <v>0</v>
      </c>
      <c r="BR22" s="1222" t="s">
        <v>1711</v>
      </c>
      <c r="BS22" s="1223" t="s">
        <v>1712</v>
      </c>
      <c r="BT22" s="1224">
        <f>SUM(BV22+BX22+BZ22+CB22+CD22+CH22+CJ22+CL22+CN22+CP22+CR22+CT22)</f>
        <v>103.83</v>
      </c>
      <c r="BU22" s="1224">
        <f>SUM(BW22+BY22+CA22+CC22+CE22+CI22+CK22+CM22+CO22+CQ22+CS22+CU22)</f>
        <v>1091.46</v>
      </c>
      <c r="BV22" s="1224">
        <v>1.05</v>
      </c>
      <c r="BW22" s="1224">
        <v>13.39</v>
      </c>
      <c r="BX22" s="1224">
        <v>0.3</v>
      </c>
      <c r="BY22" s="1224">
        <v>3.52</v>
      </c>
      <c r="BZ22" s="1215">
        <v>0</v>
      </c>
      <c r="CA22" s="1215">
        <v>0</v>
      </c>
      <c r="CB22" s="1215">
        <v>0</v>
      </c>
      <c r="CC22" s="1215">
        <v>0</v>
      </c>
      <c r="CD22" s="1224">
        <v>0.3</v>
      </c>
      <c r="CE22" s="1224">
        <v>4.44</v>
      </c>
      <c r="CF22" s="1222" t="s">
        <v>1711</v>
      </c>
      <c r="CG22" s="1223" t="s">
        <v>1712</v>
      </c>
      <c r="CH22" s="1215">
        <v>0</v>
      </c>
      <c r="CI22" s="1215">
        <v>0</v>
      </c>
      <c r="CJ22" s="1215">
        <v>0</v>
      </c>
      <c r="CK22" s="1215">
        <v>0</v>
      </c>
      <c r="CL22" s="1215">
        <v>0</v>
      </c>
      <c r="CM22" s="1215">
        <v>0</v>
      </c>
      <c r="CN22" s="1224">
        <v>77.3</v>
      </c>
      <c r="CO22" s="1224">
        <v>714.25</v>
      </c>
      <c r="CP22" s="1224">
        <v>0.8</v>
      </c>
      <c r="CQ22" s="1224">
        <v>15.36</v>
      </c>
      <c r="CR22" s="1215">
        <v>0</v>
      </c>
      <c r="CS22" s="1215">
        <v>0</v>
      </c>
      <c r="CT22" s="1224">
        <v>24.08</v>
      </c>
      <c r="CU22" s="1224">
        <v>340.5</v>
      </c>
    </row>
    <row r="23" spans="1:85" ht="3.75" customHeight="1">
      <c r="A23" s="1228"/>
      <c r="B23" s="1229"/>
      <c r="C23" s="1230"/>
      <c r="D23" s="1230"/>
      <c r="E23" s="1230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28"/>
      <c r="T23" s="1229"/>
      <c r="AI23" s="1228"/>
      <c r="AJ23" s="1229"/>
      <c r="BA23" s="1228"/>
      <c r="BB23" s="1229"/>
      <c r="BR23" s="1228"/>
      <c r="BS23" s="1229"/>
      <c r="CF23" s="1228"/>
      <c r="CG23" s="1229"/>
    </row>
    <row r="24" spans="1:99" s="1237" customFormat="1" ht="16.5" customHeight="1">
      <c r="A24" s="1533" t="s">
        <v>1713</v>
      </c>
      <c r="B24" s="1534"/>
      <c r="C24" s="1534"/>
      <c r="D24" s="1534"/>
      <c r="E24" s="1534"/>
      <c r="F24" s="1534"/>
      <c r="G24" s="1534"/>
      <c r="H24" s="1534"/>
      <c r="I24" s="1231"/>
      <c r="J24" s="1232"/>
      <c r="K24" s="1233" t="s">
        <v>1714</v>
      </c>
      <c r="L24" s="1232"/>
      <c r="M24" s="1232"/>
      <c r="N24" s="1232"/>
      <c r="O24" s="1232"/>
      <c r="P24" s="1232"/>
      <c r="Q24" s="1234"/>
      <c r="R24" s="1234"/>
      <c r="S24" s="1235" t="s">
        <v>1715</v>
      </c>
      <c r="T24" s="1231"/>
      <c r="U24" s="1231"/>
      <c r="V24" s="1231"/>
      <c r="W24" s="1231"/>
      <c r="X24" s="1231"/>
      <c r="Y24" s="1231"/>
      <c r="Z24" s="1231"/>
      <c r="AA24" s="1236" t="s">
        <v>1716</v>
      </c>
      <c r="AB24" s="1231"/>
      <c r="AC24" s="1231"/>
      <c r="AD24" s="1231"/>
      <c r="AE24" s="1231"/>
      <c r="AF24" s="1231"/>
      <c r="AG24" s="1231"/>
      <c r="AH24" s="1231"/>
      <c r="AI24" s="1235" t="s">
        <v>1717</v>
      </c>
      <c r="AJ24" s="1231"/>
      <c r="AK24" s="1231"/>
      <c r="AL24" s="1231"/>
      <c r="AM24" s="1231"/>
      <c r="AN24" s="1231"/>
      <c r="AO24" s="1231"/>
      <c r="AP24" s="1231"/>
      <c r="AQ24" s="1231"/>
      <c r="AR24" s="1231"/>
      <c r="AS24" s="1236" t="s">
        <v>1716</v>
      </c>
      <c r="AT24" s="1231"/>
      <c r="AU24" s="1231"/>
      <c r="AV24" s="1231"/>
      <c r="AW24" s="1231"/>
      <c r="AX24" s="1231"/>
      <c r="AY24" s="1231"/>
      <c r="AZ24" s="1231"/>
      <c r="BA24" s="1235" t="s">
        <v>1717</v>
      </c>
      <c r="BB24" s="1231"/>
      <c r="BC24" s="1231"/>
      <c r="BD24" s="1231"/>
      <c r="BE24" s="1231"/>
      <c r="BF24" s="1231"/>
      <c r="BG24" s="1231"/>
      <c r="BH24" s="1231"/>
      <c r="BI24" s="1231"/>
      <c r="BJ24" s="1231"/>
      <c r="BK24" s="1236" t="s">
        <v>1716</v>
      </c>
      <c r="BL24" s="1231"/>
      <c r="BM24" s="1231"/>
      <c r="BN24" s="1231"/>
      <c r="BO24" s="1231"/>
      <c r="BP24" s="1231"/>
      <c r="BQ24" s="1231"/>
      <c r="BR24" s="1235" t="s">
        <v>1715</v>
      </c>
      <c r="BS24" s="1231"/>
      <c r="BT24" s="1231"/>
      <c r="BU24" s="1231"/>
      <c r="BV24" s="1231"/>
      <c r="BW24" s="1231"/>
      <c r="BX24" s="1231"/>
      <c r="BY24" s="1231"/>
      <c r="BZ24" s="1231" t="s">
        <v>1867</v>
      </c>
      <c r="CA24" s="1236"/>
      <c r="CB24" s="1231"/>
      <c r="CC24" s="1231"/>
      <c r="CD24" s="1231"/>
      <c r="CE24" s="1231"/>
      <c r="CF24" s="1235" t="s">
        <v>1715</v>
      </c>
      <c r="CG24" s="1231"/>
      <c r="CH24" s="1231"/>
      <c r="CI24" s="1231"/>
      <c r="CJ24" s="1231"/>
      <c r="CK24" s="1231"/>
      <c r="CL24" s="1231"/>
      <c r="CM24" s="1231"/>
      <c r="CN24" s="1236" t="s">
        <v>1716</v>
      </c>
      <c r="CO24" s="1231"/>
      <c r="CP24" s="1231"/>
      <c r="CQ24" s="1231"/>
      <c r="CR24" s="1231"/>
      <c r="CS24" s="1231"/>
      <c r="CT24" s="1231"/>
      <c r="CU24" s="1231"/>
    </row>
  </sheetData>
  <sheetProtection/>
  <mergeCells count="137">
    <mergeCell ref="A24:H24"/>
    <mergeCell ref="CT6:CU6"/>
    <mergeCell ref="AI7:AJ7"/>
    <mergeCell ref="BA7:BB7"/>
    <mergeCell ref="A8:B8"/>
    <mergeCell ref="S8:T8"/>
    <mergeCell ref="AI8:AJ8"/>
    <mergeCell ref="BA8:BB8"/>
    <mergeCell ref="BR8:BS8"/>
    <mergeCell ref="CF8:CG8"/>
    <mergeCell ref="CH6:CI6"/>
    <mergeCell ref="CJ6:CK6"/>
    <mergeCell ref="CL6:CM6"/>
    <mergeCell ref="CN6:CO6"/>
    <mergeCell ref="CP6:CQ6"/>
    <mergeCell ref="CR6:CS6"/>
    <mergeCell ref="BT6:BU6"/>
    <mergeCell ref="BV6:BW6"/>
    <mergeCell ref="BX6:BY6"/>
    <mergeCell ref="BZ6:CA6"/>
    <mergeCell ref="CB6:CC6"/>
    <mergeCell ref="CD6:CE6"/>
    <mergeCell ref="AU6:AV6"/>
    <mergeCell ref="AW6:AX6"/>
    <mergeCell ref="AY6:AZ6"/>
    <mergeCell ref="BC6:BD6"/>
    <mergeCell ref="BE6:BF6"/>
    <mergeCell ref="BG6:BH6"/>
    <mergeCell ref="AG6:AH6"/>
    <mergeCell ref="AK6:AL6"/>
    <mergeCell ref="AM6:AN6"/>
    <mergeCell ref="AO6:AP6"/>
    <mergeCell ref="AQ6:AR6"/>
    <mergeCell ref="AS6:AT6"/>
    <mergeCell ref="CT5:CU5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CH5:CI5"/>
    <mergeCell ref="CJ5:CK5"/>
    <mergeCell ref="CL5:CM5"/>
    <mergeCell ref="CN5:CO5"/>
    <mergeCell ref="CP5:CQ5"/>
    <mergeCell ref="CR5:CS5"/>
    <mergeCell ref="BV5:BW5"/>
    <mergeCell ref="BX5:BY5"/>
    <mergeCell ref="BZ5:CA5"/>
    <mergeCell ref="CB5:CC5"/>
    <mergeCell ref="CD5:CE5"/>
    <mergeCell ref="CF5:CG6"/>
    <mergeCell ref="BI5:BJ5"/>
    <mergeCell ref="BK5:BL5"/>
    <mergeCell ref="BM5:BN5"/>
    <mergeCell ref="BO5:BP5"/>
    <mergeCell ref="BR5:BS6"/>
    <mergeCell ref="BT5:BU5"/>
    <mergeCell ref="BI6:BJ6"/>
    <mergeCell ref="BK6:BL6"/>
    <mergeCell ref="BM6:BN6"/>
    <mergeCell ref="BO6:BP6"/>
    <mergeCell ref="AW5:AX5"/>
    <mergeCell ref="AY5:AZ5"/>
    <mergeCell ref="BA5:BB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6"/>
    <mergeCell ref="Y6:Z6"/>
    <mergeCell ref="AA6:AB6"/>
    <mergeCell ref="AC6:AD6"/>
    <mergeCell ref="AE6:AF6"/>
    <mergeCell ref="M5:N5"/>
    <mergeCell ref="O5:P5"/>
    <mergeCell ref="Q5:R5"/>
    <mergeCell ref="S5:T6"/>
    <mergeCell ref="U5:V5"/>
    <mergeCell ref="W5:X5"/>
    <mergeCell ref="W6:X6"/>
    <mergeCell ref="A5:B6"/>
    <mergeCell ref="C5:D5"/>
    <mergeCell ref="E5:F5"/>
    <mergeCell ref="G5:H5"/>
    <mergeCell ref="I5:J5"/>
    <mergeCell ref="K5:L5"/>
    <mergeCell ref="BA4:BH4"/>
    <mergeCell ref="BI4:BQ4"/>
    <mergeCell ref="BR4:BY4"/>
    <mergeCell ref="BZ4:CE4"/>
    <mergeCell ref="CF4:CM4"/>
    <mergeCell ref="CN4:CU4"/>
    <mergeCell ref="A4:H4"/>
    <mergeCell ref="I4:P4"/>
    <mergeCell ref="S4:Z4"/>
    <mergeCell ref="AA4:AH4"/>
    <mergeCell ref="AI4:AP4"/>
    <mergeCell ref="AQ4:AV4"/>
    <mergeCell ref="BA3:BJ3"/>
    <mergeCell ref="BK3:BQ3"/>
    <mergeCell ref="BR3:BY3"/>
    <mergeCell ref="BZ3:CE3"/>
    <mergeCell ref="CF3:CM3"/>
    <mergeCell ref="CN3:CU3"/>
    <mergeCell ref="A3:H3"/>
    <mergeCell ref="I3:R3"/>
    <mergeCell ref="S3:Z3"/>
    <mergeCell ref="AA3:AH3"/>
    <mergeCell ref="AI3:AR3"/>
    <mergeCell ref="AS3:AZ3"/>
    <mergeCell ref="BA2:BJ2"/>
    <mergeCell ref="BK2:BQ2"/>
    <mergeCell ref="BR2:BY2"/>
    <mergeCell ref="BZ2:CE2"/>
    <mergeCell ref="CF2:CM2"/>
    <mergeCell ref="CN2:CU2"/>
    <mergeCell ref="A2:H2"/>
    <mergeCell ref="I2:R2"/>
    <mergeCell ref="S2:Z2"/>
    <mergeCell ref="AA2:AH2"/>
    <mergeCell ref="AI2:AR2"/>
    <mergeCell ref="AS2:AZ2"/>
  </mergeCells>
  <printOptions horizontalCentered="1"/>
  <pageMargins left="0.4724409448818898" right="0.4724409448818898" top="0.4724409448818898" bottom="0.4724409448818898" header="0.31496062992125984" footer="0.31496062992125984"/>
  <pageSetup firstPageNumber="80" useFirstPageNumber="1" horizontalDpi="600" verticalDpi="600" orientation="portrait" paperSize="13" scale="81" r:id="rId1"/>
  <headerFooter>
    <oddFooter>&amp;C&amp;P</oddFooter>
  </headerFooter>
  <colBreaks count="9" manualBreakCount="9">
    <brk id="10" max="65535" man="1"/>
    <brk id="18" max="65535" man="1"/>
    <brk id="26" max="65535" man="1"/>
    <brk id="34" max="23" man="1"/>
    <brk id="44" max="65535" man="1"/>
    <brk id="69" max="23" man="1"/>
    <brk id="77" max="65535" man="1"/>
    <brk id="83" max="65535" man="1"/>
    <brk id="9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A8" sqref="A8:AA11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1954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1"/>
  <sheetViews>
    <sheetView zoomScalePageLayoutView="0" workbookViewId="0" topLeftCell="A1">
      <selection activeCell="H21" sqref="H21:H22"/>
    </sheetView>
  </sheetViews>
  <sheetFormatPr defaultColWidth="7.59765625" defaultRowHeight="15"/>
  <cols>
    <col min="1" max="1" width="10.296875" style="61" customWidth="1"/>
    <col min="2" max="2" width="8.796875" style="48" customWidth="1"/>
    <col min="3" max="3" width="6.59765625" style="48" customWidth="1"/>
    <col min="4" max="4" width="6.69921875" style="55" customWidth="1"/>
    <col min="5" max="5" width="5.3984375" style="55" customWidth="1"/>
    <col min="6" max="6" width="6.19921875" style="55" customWidth="1"/>
    <col min="7" max="8" width="5.3984375" style="55" customWidth="1"/>
    <col min="9" max="9" width="6.19921875" style="55" customWidth="1"/>
    <col min="10" max="10" width="7.59765625" style="48" customWidth="1"/>
    <col min="11" max="16384" width="7.59765625" style="48" customWidth="1"/>
  </cols>
  <sheetData>
    <row r="1" spans="1:9" s="49" customFormat="1" ht="19.5" customHeight="1">
      <c r="A1" s="1541" t="s">
        <v>1932</v>
      </c>
      <c r="B1" s="1541"/>
      <c r="C1" s="1541"/>
      <c r="D1" s="1541"/>
      <c r="E1" s="1541"/>
      <c r="F1" s="1541"/>
      <c r="G1" s="1541"/>
      <c r="H1" s="1541"/>
      <c r="I1" s="1541"/>
    </row>
    <row r="2" spans="1:9" s="49" customFormat="1" ht="19.5" customHeight="1">
      <c r="A2" s="1542" t="s">
        <v>1934</v>
      </c>
      <c r="B2" s="1542"/>
      <c r="C2" s="1542"/>
      <c r="D2" s="1542"/>
      <c r="E2" s="1542"/>
      <c r="F2" s="1542"/>
      <c r="G2" s="1542"/>
      <c r="H2" s="1542"/>
      <c r="I2" s="1542"/>
    </row>
    <row r="3" spans="1:10" s="50" customFormat="1" ht="16.5" customHeight="1">
      <c r="A3" s="76" t="s">
        <v>1234</v>
      </c>
      <c r="B3" s="76"/>
      <c r="C3" s="76"/>
      <c r="D3" s="76"/>
      <c r="E3" s="190"/>
      <c r="F3" s="190"/>
      <c r="G3" s="190"/>
      <c r="H3" s="190"/>
      <c r="I3" s="194" t="s">
        <v>1235</v>
      </c>
      <c r="J3" s="56"/>
    </row>
    <row r="4" spans="1:9" s="57" customFormat="1" ht="27.75" customHeight="1">
      <c r="A4" s="1545" t="s">
        <v>1147</v>
      </c>
      <c r="B4" s="1546"/>
      <c r="C4" s="192" t="s">
        <v>1236</v>
      </c>
      <c r="D4" s="54" t="s">
        <v>1237</v>
      </c>
      <c r="E4" s="54" t="s">
        <v>1238</v>
      </c>
      <c r="F4" s="54" t="s">
        <v>1239</v>
      </c>
      <c r="G4" s="54" t="s">
        <v>1240</v>
      </c>
      <c r="H4" s="54" t="s">
        <v>1241</v>
      </c>
      <c r="I4" s="54" t="s">
        <v>1242</v>
      </c>
    </row>
    <row r="5" spans="1:9" s="59" customFormat="1" ht="23.25" customHeight="1">
      <c r="A5" s="1543" t="s">
        <v>1148</v>
      </c>
      <c r="B5" s="1544"/>
      <c r="C5" s="197" t="s">
        <v>886</v>
      </c>
      <c r="D5" s="195" t="s">
        <v>887</v>
      </c>
      <c r="E5" s="195" t="s">
        <v>1050</v>
      </c>
      <c r="F5" s="195" t="s">
        <v>863</v>
      </c>
      <c r="G5" s="195" t="s">
        <v>864</v>
      </c>
      <c r="H5" s="195" t="s">
        <v>1051</v>
      </c>
      <c r="I5" s="195" t="s">
        <v>865</v>
      </c>
    </row>
    <row r="6" spans="1:10" s="51" customFormat="1" ht="42.75" customHeight="1">
      <c r="A6" s="198" t="s">
        <v>1052</v>
      </c>
      <c r="B6" s="199" t="s">
        <v>593</v>
      </c>
      <c r="C6" s="256">
        <v>15234</v>
      </c>
      <c r="D6" s="256" t="s">
        <v>1227</v>
      </c>
      <c r="E6" s="256" t="s">
        <v>1227</v>
      </c>
      <c r="F6" s="256">
        <v>15176</v>
      </c>
      <c r="G6" s="256" t="s">
        <v>1227</v>
      </c>
      <c r="H6" s="256" t="s">
        <v>1227</v>
      </c>
      <c r="I6" s="256">
        <v>58</v>
      </c>
      <c r="J6" s="58"/>
    </row>
    <row r="7" spans="1:10" s="51" customFormat="1" ht="42.75" customHeight="1">
      <c r="A7" s="198" t="s">
        <v>1053</v>
      </c>
      <c r="B7" s="199" t="s">
        <v>595</v>
      </c>
      <c r="C7" s="256">
        <v>16515</v>
      </c>
      <c r="D7" s="256">
        <v>0</v>
      </c>
      <c r="E7" s="256" t="s">
        <v>1227</v>
      </c>
      <c r="F7" s="256">
        <v>16462</v>
      </c>
      <c r="G7" s="256" t="s">
        <v>1227</v>
      </c>
      <c r="H7" s="256" t="s">
        <v>1227</v>
      </c>
      <c r="I7" s="256">
        <v>53</v>
      </c>
      <c r="J7" s="58"/>
    </row>
    <row r="8" spans="1:10" s="51" customFormat="1" ht="42.75" customHeight="1">
      <c r="A8" s="198" t="s">
        <v>1054</v>
      </c>
      <c r="B8" s="199" t="s">
        <v>597</v>
      </c>
      <c r="C8" s="256">
        <v>15530</v>
      </c>
      <c r="D8" s="256">
        <v>0</v>
      </c>
      <c r="E8" s="256" t="s">
        <v>1227</v>
      </c>
      <c r="F8" s="256">
        <v>15431</v>
      </c>
      <c r="G8" s="256" t="s">
        <v>1227</v>
      </c>
      <c r="H8" s="256" t="s">
        <v>1227</v>
      </c>
      <c r="I8" s="256">
        <v>99</v>
      </c>
      <c r="J8" s="58"/>
    </row>
    <row r="9" spans="1:10" s="51" customFormat="1" ht="42.75" customHeight="1">
      <c r="A9" s="198" t="s">
        <v>1055</v>
      </c>
      <c r="B9" s="199" t="s">
        <v>626</v>
      </c>
      <c r="C9" s="256">
        <v>15830</v>
      </c>
      <c r="D9" s="256">
        <v>0</v>
      </c>
      <c r="E9" s="256" t="s">
        <v>1227</v>
      </c>
      <c r="F9" s="256">
        <v>15677</v>
      </c>
      <c r="G9" s="256" t="s">
        <v>1227</v>
      </c>
      <c r="H9" s="256" t="s">
        <v>1227</v>
      </c>
      <c r="I9" s="256">
        <v>153</v>
      </c>
      <c r="J9" s="58"/>
    </row>
    <row r="10" spans="1:10" s="51" customFormat="1" ht="42.75" customHeight="1">
      <c r="A10" s="198" t="s">
        <v>1056</v>
      </c>
      <c r="B10" s="199" t="s">
        <v>664</v>
      </c>
      <c r="C10" s="256">
        <v>14666</v>
      </c>
      <c r="D10" s="256">
        <v>0</v>
      </c>
      <c r="E10" s="256">
        <v>0</v>
      </c>
      <c r="F10" s="256">
        <v>14499</v>
      </c>
      <c r="G10" s="256">
        <v>0</v>
      </c>
      <c r="H10" s="256">
        <v>0</v>
      </c>
      <c r="I10" s="256">
        <v>167</v>
      </c>
      <c r="J10" s="58"/>
    </row>
    <row r="11" spans="1:10" s="51" customFormat="1" ht="42.75" customHeight="1">
      <c r="A11" s="198" t="s">
        <v>1057</v>
      </c>
      <c r="B11" s="199" t="s">
        <v>666</v>
      </c>
      <c r="C11" s="256">
        <v>14651</v>
      </c>
      <c r="D11" s="256">
        <v>0</v>
      </c>
      <c r="E11" s="256">
        <v>0</v>
      </c>
      <c r="F11" s="256">
        <v>14519</v>
      </c>
      <c r="G11" s="256">
        <v>0</v>
      </c>
      <c r="H11" s="256">
        <v>0</v>
      </c>
      <c r="I11" s="256">
        <v>132</v>
      </c>
      <c r="J11" s="58"/>
    </row>
    <row r="12" spans="1:10" s="51" customFormat="1" ht="42.75" customHeight="1">
      <c r="A12" s="198" t="s">
        <v>1058</v>
      </c>
      <c r="B12" s="199" t="s">
        <v>668</v>
      </c>
      <c r="C12" s="256">
        <v>13963</v>
      </c>
      <c r="D12" s="256">
        <v>0</v>
      </c>
      <c r="E12" s="256">
        <v>0</v>
      </c>
      <c r="F12" s="256">
        <v>13827</v>
      </c>
      <c r="G12" s="256">
        <v>0</v>
      </c>
      <c r="H12" s="256">
        <v>0</v>
      </c>
      <c r="I12" s="256">
        <v>136</v>
      </c>
      <c r="J12" s="58"/>
    </row>
    <row r="13" spans="1:10" s="51" customFormat="1" ht="42.75" customHeight="1">
      <c r="A13" s="198" t="s">
        <v>1059</v>
      </c>
      <c r="B13" s="199" t="s">
        <v>670</v>
      </c>
      <c r="C13" s="256">
        <v>11342</v>
      </c>
      <c r="D13" s="256">
        <v>0</v>
      </c>
      <c r="E13" s="256">
        <v>0</v>
      </c>
      <c r="F13" s="256">
        <v>11209</v>
      </c>
      <c r="G13" s="256">
        <v>0</v>
      </c>
      <c r="H13" s="256">
        <v>0</v>
      </c>
      <c r="I13" s="256">
        <v>133</v>
      </c>
      <c r="J13" s="58"/>
    </row>
    <row r="14" spans="1:10" s="51" customFormat="1" ht="42.75" customHeight="1">
      <c r="A14" s="198" t="s">
        <v>193</v>
      </c>
      <c r="B14" s="199" t="s">
        <v>671</v>
      </c>
      <c r="C14" s="256">
        <v>11686</v>
      </c>
      <c r="D14" s="256">
        <v>0</v>
      </c>
      <c r="E14" s="256">
        <v>0</v>
      </c>
      <c r="F14" s="256">
        <v>11631</v>
      </c>
      <c r="G14" s="256">
        <v>0</v>
      </c>
      <c r="H14" s="256">
        <v>0</v>
      </c>
      <c r="I14" s="256">
        <v>55</v>
      </c>
      <c r="J14" s="58"/>
    </row>
    <row r="15" spans="1:10" s="51" customFormat="1" ht="42.75" customHeight="1">
      <c r="A15" s="1169" t="s">
        <v>1933</v>
      </c>
      <c r="B15" s="1170" t="s">
        <v>192</v>
      </c>
      <c r="C15" s="256">
        <v>11045</v>
      </c>
      <c r="D15" s="256">
        <v>0</v>
      </c>
      <c r="E15" s="256">
        <v>0</v>
      </c>
      <c r="F15" s="256">
        <v>11017</v>
      </c>
      <c r="G15" s="256">
        <v>0</v>
      </c>
      <c r="H15" s="256">
        <v>0</v>
      </c>
      <c r="I15" s="256">
        <v>28</v>
      </c>
      <c r="J15" s="58"/>
    </row>
    <row r="16" spans="1:10" s="52" customFormat="1" ht="42.75" customHeight="1">
      <c r="A16" s="955" t="s">
        <v>1576</v>
      </c>
      <c r="B16" s="956" t="s">
        <v>1565</v>
      </c>
      <c r="C16" s="111">
        <v>11642</v>
      </c>
      <c r="D16" s="111">
        <v>0</v>
      </c>
      <c r="E16" s="111">
        <v>0</v>
      </c>
      <c r="F16" s="111">
        <v>11619</v>
      </c>
      <c r="G16" s="111">
        <v>0</v>
      </c>
      <c r="H16" s="111">
        <v>0</v>
      </c>
      <c r="I16" s="111">
        <v>23</v>
      </c>
      <c r="J16" s="60"/>
    </row>
    <row r="17" spans="1:9" ht="3.75" customHeight="1">
      <c r="A17" s="200"/>
      <c r="B17" s="201"/>
      <c r="C17" s="62"/>
      <c r="D17" s="196"/>
      <c r="E17" s="196"/>
      <c r="F17" s="196"/>
      <c r="G17" s="196"/>
      <c r="H17" s="196"/>
      <c r="I17" s="196"/>
    </row>
    <row r="18" spans="1:9" s="973" customFormat="1" ht="16.5" customHeight="1">
      <c r="A18" s="966" t="s">
        <v>491</v>
      </c>
      <c r="B18" s="966"/>
      <c r="C18" s="966"/>
      <c r="D18" s="966"/>
      <c r="E18" s="966"/>
      <c r="F18" s="966"/>
      <c r="G18" s="966"/>
      <c r="H18" s="966"/>
      <c r="I18" s="966"/>
    </row>
    <row r="19" spans="1:9" s="975" customFormat="1" ht="16.5" customHeight="1">
      <c r="A19" s="202" t="s">
        <v>500</v>
      </c>
      <c r="B19" s="974"/>
      <c r="C19" s="974"/>
      <c r="D19" s="974"/>
      <c r="E19" s="974"/>
      <c r="F19" s="974"/>
      <c r="G19" s="974"/>
      <c r="H19" s="974"/>
      <c r="I19" s="974"/>
    </row>
    <row r="20" spans="1:9" s="975" customFormat="1" ht="14.25" customHeight="1">
      <c r="A20" s="967" t="s">
        <v>1943</v>
      </c>
      <c r="D20" s="976"/>
      <c r="E20" s="976"/>
      <c r="F20" s="976"/>
      <c r="G20" s="976"/>
      <c r="H20" s="976"/>
      <c r="I20" s="976"/>
    </row>
    <row r="21" spans="1:9" s="975" customFormat="1" ht="16.5" customHeight="1">
      <c r="A21" s="977" t="s">
        <v>1944</v>
      </c>
      <c r="D21" s="976"/>
      <c r="E21" s="976"/>
      <c r="F21" s="976"/>
      <c r="G21" s="976"/>
      <c r="H21" s="976"/>
      <c r="I21" s="976"/>
    </row>
  </sheetData>
  <sheetProtection/>
  <mergeCells count="4">
    <mergeCell ref="A1:I1"/>
    <mergeCell ref="A2:I2"/>
    <mergeCell ref="A5:B5"/>
    <mergeCell ref="A4:B4"/>
  </mergeCells>
  <printOptions horizontalCentered="1"/>
  <pageMargins left="0.2755905511811024" right="0.2755905511811024" top="0.4724409448818898" bottom="0.2755905511811024" header="0.31496062992125984" footer="0.31496062992125984"/>
  <pageSetup firstPageNumber="92" useFirstPageNumber="1" horizontalDpi="300" verticalDpi="300" orientation="portrait" paperSize="13" r:id="rId1"/>
  <headerFooter>
    <oddFooter>&amp;C&amp;10&amp;P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5"/>
  <sheetViews>
    <sheetView zoomScalePageLayoutView="0" workbookViewId="0" topLeftCell="A13">
      <selection activeCell="M17" sqref="M17"/>
    </sheetView>
  </sheetViews>
  <sheetFormatPr defaultColWidth="8.69921875" defaultRowHeight="15"/>
  <cols>
    <col min="1" max="1" width="9.796875" style="48" customWidth="1"/>
    <col min="2" max="2" width="9" style="48" customWidth="1"/>
    <col min="3" max="4" width="6.19921875" style="48" customWidth="1"/>
    <col min="5" max="8" width="5.69921875" style="48" customWidth="1"/>
    <col min="9" max="9" width="6.09765625" style="48" customWidth="1"/>
    <col min="10" max="10" width="5.69921875" style="48" customWidth="1"/>
    <col min="11" max="16384" width="8.69921875" style="48" customWidth="1"/>
  </cols>
  <sheetData>
    <row r="1" spans="1:10" ht="19.5" customHeight="1">
      <c r="A1" s="1554" t="s">
        <v>1935</v>
      </c>
      <c r="B1" s="1554"/>
      <c r="C1" s="1554"/>
      <c r="D1" s="1554"/>
      <c r="E1" s="1554"/>
      <c r="F1" s="1554"/>
      <c r="G1" s="1554"/>
      <c r="H1" s="1554"/>
      <c r="I1" s="1554"/>
      <c r="J1" s="1554"/>
    </row>
    <row r="2" spans="1:10" ht="19.5" customHeight="1">
      <c r="A2" s="1555" t="s">
        <v>1936</v>
      </c>
      <c r="B2" s="1555"/>
      <c r="C2" s="1555"/>
      <c r="D2" s="1555"/>
      <c r="E2" s="1555"/>
      <c r="F2" s="1555"/>
      <c r="G2" s="1555"/>
      <c r="H2" s="1555"/>
      <c r="I2" s="1555"/>
      <c r="J2" s="1555"/>
    </row>
    <row r="3" spans="1:10" ht="16.5" customHeight="1">
      <c r="A3" s="202" t="s">
        <v>1243</v>
      </c>
      <c r="B3" s="202"/>
      <c r="C3" s="202"/>
      <c r="D3" s="202"/>
      <c r="E3" s="203"/>
      <c r="F3" s="203"/>
      <c r="G3" s="203"/>
      <c r="H3" s="203"/>
      <c r="I3" s="203"/>
      <c r="J3" s="204" t="s">
        <v>1235</v>
      </c>
    </row>
    <row r="4" spans="1:10" ht="16.5" customHeight="1">
      <c r="A4" s="1545" t="s">
        <v>490</v>
      </c>
      <c r="B4" s="1545"/>
      <c r="C4" s="1557" t="s">
        <v>1075</v>
      </c>
      <c r="D4" s="1558"/>
      <c r="E4" s="1559" t="s">
        <v>1244</v>
      </c>
      <c r="F4" s="1560"/>
      <c r="G4" s="1560"/>
      <c r="H4" s="1561"/>
      <c r="I4" s="1552" t="s">
        <v>1060</v>
      </c>
      <c r="J4" s="1562" t="s">
        <v>1245</v>
      </c>
    </row>
    <row r="5" spans="1:10" ht="18" customHeight="1">
      <c r="A5" s="1556"/>
      <c r="B5" s="1556"/>
      <c r="C5" s="1564" t="s">
        <v>1061</v>
      </c>
      <c r="D5" s="1564"/>
      <c r="E5" s="1548" t="s">
        <v>1062</v>
      </c>
      <c r="F5" s="1549"/>
      <c r="G5" s="1549"/>
      <c r="H5" s="1550"/>
      <c r="I5" s="1553"/>
      <c r="J5" s="1563"/>
    </row>
    <row r="6" spans="1:10" ht="15.75">
      <c r="A6" s="1556"/>
      <c r="B6" s="1556"/>
      <c r="C6" s="1551" t="s">
        <v>1063</v>
      </c>
      <c r="D6" s="1551" t="s">
        <v>1064</v>
      </c>
      <c r="E6" s="1552" t="s">
        <v>1065</v>
      </c>
      <c r="F6" s="1552" t="s">
        <v>1066</v>
      </c>
      <c r="G6" s="206" t="s">
        <v>1067</v>
      </c>
      <c r="H6" s="1552" t="s">
        <v>1068</v>
      </c>
      <c r="I6" s="1565" t="s">
        <v>1246</v>
      </c>
      <c r="J6" s="1563"/>
    </row>
    <row r="7" spans="1:10" ht="15.75">
      <c r="A7" s="62"/>
      <c r="B7" s="62"/>
      <c r="C7" s="1552"/>
      <c r="D7" s="1552"/>
      <c r="E7" s="1553"/>
      <c r="F7" s="1553"/>
      <c r="G7" s="207" t="s">
        <v>1069</v>
      </c>
      <c r="H7" s="1553"/>
      <c r="I7" s="1565"/>
      <c r="J7" s="1563"/>
    </row>
    <row r="8" spans="1:10" ht="33.75" customHeight="1">
      <c r="A8" s="1547" t="s">
        <v>1247</v>
      </c>
      <c r="B8" s="1547"/>
      <c r="C8" s="205" t="s">
        <v>1070</v>
      </c>
      <c r="D8" s="205" t="s">
        <v>1071</v>
      </c>
      <c r="E8" s="205" t="s">
        <v>876</v>
      </c>
      <c r="F8" s="205" t="s">
        <v>1072</v>
      </c>
      <c r="G8" s="208" t="s">
        <v>1248</v>
      </c>
      <c r="H8" s="208" t="s">
        <v>1249</v>
      </c>
      <c r="I8" s="208" t="s">
        <v>1250</v>
      </c>
      <c r="J8" s="209" t="s">
        <v>1073</v>
      </c>
    </row>
    <row r="9" spans="1:10" ht="3.75" customHeight="1">
      <c r="A9" s="63"/>
      <c r="B9" s="210"/>
      <c r="C9" s="64"/>
      <c r="D9" s="64"/>
      <c r="E9" s="64"/>
      <c r="F9" s="64"/>
      <c r="G9" s="65"/>
      <c r="H9" s="64"/>
      <c r="I9" s="66"/>
      <c r="J9" s="67"/>
    </row>
    <row r="10" spans="1:10" ht="37.5" customHeight="1">
      <c r="A10" s="51" t="s">
        <v>1052</v>
      </c>
      <c r="B10" s="211" t="s">
        <v>939</v>
      </c>
      <c r="C10" s="756" t="s">
        <v>1033</v>
      </c>
      <c r="D10" s="756" t="s">
        <v>1033</v>
      </c>
      <c r="E10" s="756" t="s">
        <v>1033</v>
      </c>
      <c r="F10" s="756" t="s">
        <v>1033</v>
      </c>
      <c r="G10" s="756" t="s">
        <v>1033</v>
      </c>
      <c r="H10" s="756" t="s">
        <v>1033</v>
      </c>
      <c r="I10" s="756" t="s">
        <v>1033</v>
      </c>
      <c r="J10" s="756" t="s">
        <v>1033</v>
      </c>
    </row>
    <row r="11" spans="1:10" ht="37.5" customHeight="1">
      <c r="A11" s="51" t="s">
        <v>1053</v>
      </c>
      <c r="B11" s="211" t="s">
        <v>941</v>
      </c>
      <c r="C11" s="756" t="s">
        <v>1033</v>
      </c>
      <c r="D11" s="756" t="s">
        <v>1033</v>
      </c>
      <c r="E11" s="756" t="s">
        <v>1033</v>
      </c>
      <c r="F11" s="756" t="s">
        <v>1033</v>
      </c>
      <c r="G11" s="756" t="s">
        <v>1033</v>
      </c>
      <c r="H11" s="756" t="s">
        <v>1033</v>
      </c>
      <c r="I11" s="756" t="s">
        <v>1033</v>
      </c>
      <c r="J11" s="756" t="s">
        <v>1033</v>
      </c>
    </row>
    <row r="12" spans="1:10" ht="37.5" customHeight="1">
      <c r="A12" s="51" t="s">
        <v>1054</v>
      </c>
      <c r="B12" s="211" t="s">
        <v>943</v>
      </c>
      <c r="C12" s="756" t="s">
        <v>1033</v>
      </c>
      <c r="D12" s="756" t="s">
        <v>1033</v>
      </c>
      <c r="E12" s="756" t="s">
        <v>1033</v>
      </c>
      <c r="F12" s="756" t="s">
        <v>1033</v>
      </c>
      <c r="G12" s="756" t="s">
        <v>1033</v>
      </c>
      <c r="H12" s="756" t="s">
        <v>1033</v>
      </c>
      <c r="I12" s="756" t="s">
        <v>1033</v>
      </c>
      <c r="J12" s="756" t="s">
        <v>1033</v>
      </c>
    </row>
    <row r="13" spans="1:10" ht="37.5" customHeight="1">
      <c r="A13" s="51" t="s">
        <v>1055</v>
      </c>
      <c r="B13" s="211" t="s">
        <v>945</v>
      </c>
      <c r="C13" s="756" t="s">
        <v>1033</v>
      </c>
      <c r="D13" s="756" t="s">
        <v>1033</v>
      </c>
      <c r="E13" s="756" t="s">
        <v>1033</v>
      </c>
      <c r="F13" s="756" t="s">
        <v>1033</v>
      </c>
      <c r="G13" s="756" t="s">
        <v>1033</v>
      </c>
      <c r="H13" s="756" t="s">
        <v>1033</v>
      </c>
      <c r="I13" s="756" t="s">
        <v>1033</v>
      </c>
      <c r="J13" s="756" t="s">
        <v>1033</v>
      </c>
    </row>
    <row r="14" spans="1:10" ht="37.5" customHeight="1">
      <c r="A14" s="51" t="s">
        <v>1056</v>
      </c>
      <c r="B14" s="211" t="s">
        <v>947</v>
      </c>
      <c r="C14" s="756" t="s">
        <v>1033</v>
      </c>
      <c r="D14" s="756" t="s">
        <v>1033</v>
      </c>
      <c r="E14" s="756" t="s">
        <v>1033</v>
      </c>
      <c r="F14" s="756" t="s">
        <v>1033</v>
      </c>
      <c r="G14" s="756" t="s">
        <v>1033</v>
      </c>
      <c r="H14" s="756" t="s">
        <v>1033</v>
      </c>
      <c r="I14" s="756" t="s">
        <v>1033</v>
      </c>
      <c r="J14" s="756" t="s">
        <v>1033</v>
      </c>
    </row>
    <row r="15" spans="1:10" ht="37.5" customHeight="1">
      <c r="A15" s="51" t="s">
        <v>1057</v>
      </c>
      <c r="B15" s="211" t="s">
        <v>948</v>
      </c>
      <c r="C15" s="756" t="s">
        <v>1033</v>
      </c>
      <c r="D15" s="756" t="s">
        <v>1033</v>
      </c>
      <c r="E15" s="756" t="s">
        <v>1033</v>
      </c>
      <c r="F15" s="756" t="s">
        <v>1033</v>
      </c>
      <c r="G15" s="756" t="s">
        <v>1033</v>
      </c>
      <c r="H15" s="756" t="s">
        <v>1033</v>
      </c>
      <c r="I15" s="756" t="s">
        <v>1033</v>
      </c>
      <c r="J15" s="756" t="s">
        <v>1033</v>
      </c>
    </row>
    <row r="16" spans="1:10" ht="37.5" customHeight="1">
      <c r="A16" s="51" t="s">
        <v>1058</v>
      </c>
      <c r="B16" s="211" t="s">
        <v>949</v>
      </c>
      <c r="C16" s="756" t="s">
        <v>1033</v>
      </c>
      <c r="D16" s="756" t="s">
        <v>1033</v>
      </c>
      <c r="E16" s="756" t="s">
        <v>1033</v>
      </c>
      <c r="F16" s="756" t="s">
        <v>1033</v>
      </c>
      <c r="G16" s="756" t="s">
        <v>1033</v>
      </c>
      <c r="H16" s="756" t="s">
        <v>1033</v>
      </c>
      <c r="I16" s="756" t="s">
        <v>1033</v>
      </c>
      <c r="J16" s="756" t="s">
        <v>1033</v>
      </c>
    </row>
    <row r="17" spans="1:10" ht="37.5" customHeight="1">
      <c r="A17" s="51" t="s">
        <v>1059</v>
      </c>
      <c r="B17" s="211" t="s">
        <v>950</v>
      </c>
      <c r="C17" s="756" t="s">
        <v>1033</v>
      </c>
      <c r="D17" s="756" t="s">
        <v>1033</v>
      </c>
      <c r="E17" s="756" t="s">
        <v>1033</v>
      </c>
      <c r="F17" s="756" t="s">
        <v>1033</v>
      </c>
      <c r="G17" s="756" t="s">
        <v>1033</v>
      </c>
      <c r="H17" s="756" t="s">
        <v>1033</v>
      </c>
      <c r="I17" s="756" t="s">
        <v>1033</v>
      </c>
      <c r="J17" s="756" t="s">
        <v>1033</v>
      </c>
    </row>
    <row r="18" spans="1:10" s="50" customFormat="1" ht="37.5" customHeight="1">
      <c r="A18" s="51" t="s">
        <v>193</v>
      </c>
      <c r="B18" s="211" t="s">
        <v>951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18622</v>
      </c>
      <c r="J18" s="256">
        <v>20</v>
      </c>
    </row>
    <row r="19" spans="1:10" ht="37.5" customHeight="1">
      <c r="A19" s="1171" t="s">
        <v>1933</v>
      </c>
      <c r="B19" s="1172" t="s">
        <v>188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0</v>
      </c>
      <c r="I19" s="256">
        <v>18663</v>
      </c>
      <c r="J19" s="256">
        <v>9</v>
      </c>
    </row>
    <row r="20" spans="1:10" s="50" customFormat="1" ht="37.5" customHeight="1">
      <c r="A20" s="957" t="s">
        <v>1576</v>
      </c>
      <c r="B20" s="958" t="s">
        <v>1571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18335</v>
      </c>
      <c r="J20" s="111">
        <v>12</v>
      </c>
    </row>
    <row r="21" spans="1:10" ht="3.75" customHeight="1">
      <c r="A21" s="62"/>
      <c r="B21" s="193"/>
      <c r="C21" s="62"/>
      <c r="D21" s="62"/>
      <c r="E21" s="62"/>
      <c r="F21" s="62"/>
      <c r="G21" s="62"/>
      <c r="H21" s="62"/>
      <c r="I21" s="62"/>
      <c r="J21" s="62"/>
    </row>
    <row r="22" spans="1:10" s="973" customFormat="1" ht="16.5" customHeight="1">
      <c r="A22" s="966" t="s">
        <v>491</v>
      </c>
      <c r="B22" s="966"/>
      <c r="C22" s="966"/>
      <c r="D22" s="966"/>
      <c r="E22" s="966"/>
      <c r="F22" s="966"/>
      <c r="G22" s="966"/>
      <c r="H22" s="966"/>
      <c r="I22" s="966"/>
      <c r="J22" s="966"/>
    </row>
    <row r="23" spans="1:9" s="975" customFormat="1" ht="16.5" customHeight="1">
      <c r="A23" s="202" t="s">
        <v>501</v>
      </c>
      <c r="B23" s="974"/>
      <c r="C23" s="974"/>
      <c r="D23" s="974"/>
      <c r="E23" s="974"/>
      <c r="F23" s="974"/>
      <c r="G23" s="974"/>
      <c r="H23" s="974"/>
      <c r="I23" s="974"/>
    </row>
    <row r="24" spans="1:9" s="975" customFormat="1" ht="14.25" customHeight="1">
      <c r="A24" s="967" t="s">
        <v>1943</v>
      </c>
      <c r="D24" s="976"/>
      <c r="E24" s="976"/>
      <c r="F24" s="976"/>
      <c r="G24" s="976"/>
      <c r="H24" s="976"/>
      <c r="I24" s="976"/>
    </row>
    <row r="25" spans="1:9" s="975" customFormat="1" ht="16.5" customHeight="1">
      <c r="A25" s="977" t="s">
        <v>1944</v>
      </c>
      <c r="D25" s="976"/>
      <c r="E25" s="976"/>
      <c r="F25" s="976"/>
      <c r="G25" s="976"/>
      <c r="H25" s="976"/>
      <c r="I25" s="976"/>
    </row>
  </sheetData>
  <sheetProtection/>
  <mergeCells count="16">
    <mergeCell ref="A1:J1"/>
    <mergeCell ref="A2:J2"/>
    <mergeCell ref="A4:B6"/>
    <mergeCell ref="C4:D4"/>
    <mergeCell ref="E4:H4"/>
    <mergeCell ref="I4:I5"/>
    <mergeCell ref="J4:J7"/>
    <mergeCell ref="C5:D5"/>
    <mergeCell ref="I6:I7"/>
    <mergeCell ref="A8:B8"/>
    <mergeCell ref="E5:H5"/>
    <mergeCell ref="C6:C7"/>
    <mergeCell ref="D6:D7"/>
    <mergeCell ref="E6:E7"/>
    <mergeCell ref="F6:F7"/>
    <mergeCell ref="H6:H7"/>
  </mergeCells>
  <printOptions horizontalCentered="1"/>
  <pageMargins left="0.2755905511811024" right="0.1968503937007874" top="0.4724409448818898" bottom="0.2755905511811024" header="0.31496062992125984" footer="0.31496062992125984"/>
  <pageSetup firstPageNumber="93" useFirstPageNumber="1" horizontalDpi="300" verticalDpi="300" orientation="portrait" paperSize="13" r:id="rId1"/>
  <headerFooter>
    <oddFooter>&amp;C&amp;10&amp;P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3"/>
  <sheetViews>
    <sheetView zoomScalePageLayoutView="0" workbookViewId="0" topLeftCell="A1">
      <selection activeCell="H22" sqref="H22"/>
    </sheetView>
  </sheetViews>
  <sheetFormatPr defaultColWidth="7.59765625" defaultRowHeight="15"/>
  <cols>
    <col min="1" max="1" width="11.3984375" style="48" customWidth="1"/>
    <col min="2" max="2" width="9.296875" style="48" customWidth="1"/>
    <col min="3" max="3" width="6" style="48" customWidth="1"/>
    <col min="4" max="4" width="5.796875" style="48" customWidth="1"/>
    <col min="5" max="5" width="6.296875" style="48" customWidth="1"/>
    <col min="6" max="6" width="5.796875" style="48" customWidth="1"/>
    <col min="7" max="7" width="5.296875" style="48" customWidth="1"/>
    <col min="8" max="8" width="5.796875" style="48" customWidth="1"/>
    <col min="9" max="9" width="5.3984375" style="48" customWidth="1"/>
    <col min="10" max="10" width="5.796875" style="62" customWidth="1"/>
    <col min="11" max="16384" width="7.59765625" style="48" customWidth="1"/>
  </cols>
  <sheetData>
    <row r="1" spans="1:10" s="68" customFormat="1" ht="19.5" customHeight="1">
      <c r="A1" s="1541" t="s">
        <v>1937</v>
      </c>
      <c r="B1" s="1541"/>
      <c r="C1" s="1541"/>
      <c r="D1" s="1541"/>
      <c r="E1" s="1541"/>
      <c r="F1" s="1541"/>
      <c r="G1" s="1541"/>
      <c r="H1" s="1541"/>
      <c r="I1" s="1541"/>
      <c r="J1" s="1541"/>
    </row>
    <row r="2" spans="1:10" ht="19.5" customHeight="1">
      <c r="A2" s="1568" t="s">
        <v>1938</v>
      </c>
      <c r="B2" s="1568"/>
      <c r="C2" s="1568"/>
      <c r="D2" s="1568"/>
      <c r="E2" s="1568"/>
      <c r="F2" s="1568"/>
      <c r="G2" s="1568"/>
      <c r="H2" s="1568"/>
      <c r="I2" s="1568"/>
      <c r="J2" s="1568"/>
    </row>
    <row r="3" spans="1:10" ht="16.5" customHeight="1">
      <c r="A3" s="76" t="s">
        <v>1252</v>
      </c>
      <c r="B3" s="76"/>
      <c r="C3" s="76"/>
      <c r="D3" s="76"/>
      <c r="E3" s="76"/>
      <c r="F3" s="213"/>
      <c r="G3" s="213"/>
      <c r="H3" s="213"/>
      <c r="I3" s="213"/>
      <c r="J3" s="194" t="s">
        <v>1255</v>
      </c>
    </row>
    <row r="4" spans="1:10" ht="24.75" customHeight="1">
      <c r="A4" s="1545" t="s">
        <v>1253</v>
      </c>
      <c r="B4" s="1546"/>
      <c r="C4" s="1545" t="s">
        <v>1080</v>
      </c>
      <c r="D4" s="1545"/>
      <c r="E4" s="1546"/>
      <c r="F4" s="1570" t="s">
        <v>1081</v>
      </c>
      <c r="G4" s="1545"/>
      <c r="H4" s="1546"/>
      <c r="I4" s="1572" t="s">
        <v>1256</v>
      </c>
      <c r="J4" s="1570" t="s">
        <v>1257</v>
      </c>
    </row>
    <row r="5" spans="1:10" ht="24.75" customHeight="1">
      <c r="A5" s="1556"/>
      <c r="B5" s="1569"/>
      <c r="C5" s="1566"/>
      <c r="D5" s="1566"/>
      <c r="E5" s="1567"/>
      <c r="F5" s="1571"/>
      <c r="G5" s="1566"/>
      <c r="H5" s="1567"/>
      <c r="I5" s="1573"/>
      <c r="J5" s="1574"/>
    </row>
    <row r="6" spans="1:10" ht="24.75" customHeight="1">
      <c r="A6" s="1556"/>
      <c r="B6" s="1569"/>
      <c r="C6" s="53" t="s">
        <v>1229</v>
      </c>
      <c r="D6" s="304" t="s">
        <v>1254</v>
      </c>
      <c r="E6" s="304" t="s">
        <v>1258</v>
      </c>
      <c r="F6" s="304" t="s">
        <v>1259</v>
      </c>
      <c r="G6" s="304" t="s">
        <v>1260</v>
      </c>
      <c r="H6" s="304" t="s">
        <v>1261</v>
      </c>
      <c r="I6" s="1573"/>
      <c r="J6" s="1574"/>
    </row>
    <row r="7" spans="1:10" ht="23.25" customHeight="1">
      <c r="A7" s="1566" t="s">
        <v>1136</v>
      </c>
      <c r="B7" s="1567"/>
      <c r="C7" s="141" t="s">
        <v>1076</v>
      </c>
      <c r="D7" s="188" t="s">
        <v>867</v>
      </c>
      <c r="E7" s="188" t="s">
        <v>1077</v>
      </c>
      <c r="F7" s="188" t="s">
        <v>868</v>
      </c>
      <c r="G7" s="188" t="s">
        <v>867</v>
      </c>
      <c r="H7" s="188" t="s">
        <v>1078</v>
      </c>
      <c r="I7" s="188" t="s">
        <v>1079</v>
      </c>
      <c r="J7" s="140" t="s">
        <v>866</v>
      </c>
    </row>
    <row r="8" spans="1:10" ht="38.25" customHeight="1">
      <c r="A8" s="190" t="s">
        <v>1052</v>
      </c>
      <c r="B8" s="211" t="s">
        <v>939</v>
      </c>
      <c r="C8" s="256">
        <v>258</v>
      </c>
      <c r="D8" s="256">
        <v>35</v>
      </c>
      <c r="E8" s="256">
        <v>196</v>
      </c>
      <c r="F8" s="256">
        <v>8</v>
      </c>
      <c r="G8" s="256" t="s">
        <v>1228</v>
      </c>
      <c r="H8" s="256">
        <v>8</v>
      </c>
      <c r="I8" s="256">
        <v>5</v>
      </c>
      <c r="J8" s="256" t="s">
        <v>1228</v>
      </c>
    </row>
    <row r="9" spans="1:10" ht="38.25" customHeight="1">
      <c r="A9" s="190" t="s">
        <v>1053</v>
      </c>
      <c r="B9" s="211" t="s">
        <v>941</v>
      </c>
      <c r="C9" s="256">
        <v>258</v>
      </c>
      <c r="D9" s="256">
        <v>35</v>
      </c>
      <c r="E9" s="256">
        <v>196</v>
      </c>
      <c r="F9" s="256">
        <v>8</v>
      </c>
      <c r="G9" s="256" t="s">
        <v>1228</v>
      </c>
      <c r="H9" s="256">
        <v>8</v>
      </c>
      <c r="I9" s="256">
        <v>5</v>
      </c>
      <c r="J9" s="256" t="s">
        <v>1228</v>
      </c>
    </row>
    <row r="10" spans="1:10" ht="38.25" customHeight="1">
      <c r="A10" s="190" t="s">
        <v>1054</v>
      </c>
      <c r="B10" s="211" t="s">
        <v>943</v>
      </c>
      <c r="C10" s="256">
        <v>258</v>
      </c>
      <c r="D10" s="256">
        <v>39.6</v>
      </c>
      <c r="E10" s="256">
        <v>36</v>
      </c>
      <c r="F10" s="256">
        <v>4.573</v>
      </c>
      <c r="G10" s="256" t="s">
        <v>1228</v>
      </c>
      <c r="H10" s="256">
        <v>4.573</v>
      </c>
      <c r="I10" s="256">
        <v>4.935</v>
      </c>
      <c r="J10" s="256">
        <v>0.956</v>
      </c>
    </row>
    <row r="11" spans="1:10" ht="38.25" customHeight="1">
      <c r="A11" s="190" t="s">
        <v>1055</v>
      </c>
      <c r="B11" s="211" t="s">
        <v>945</v>
      </c>
      <c r="C11" s="256">
        <v>262.9</v>
      </c>
      <c r="D11" s="256">
        <v>39.6</v>
      </c>
      <c r="E11" s="256">
        <v>223.3</v>
      </c>
      <c r="F11" s="256">
        <v>2.45</v>
      </c>
      <c r="G11" s="256" t="s">
        <v>1228</v>
      </c>
      <c r="H11" s="256">
        <v>2.45</v>
      </c>
      <c r="I11" s="256">
        <v>2.68</v>
      </c>
      <c r="J11" s="256">
        <v>0</v>
      </c>
    </row>
    <row r="12" spans="1:10" ht="38.25" customHeight="1">
      <c r="A12" s="190" t="s">
        <v>1056</v>
      </c>
      <c r="B12" s="211" t="s">
        <v>947</v>
      </c>
      <c r="C12" s="256">
        <v>389</v>
      </c>
      <c r="D12" s="256">
        <v>38</v>
      </c>
      <c r="E12" s="256">
        <v>351</v>
      </c>
      <c r="F12" s="256" t="s">
        <v>1228</v>
      </c>
      <c r="G12" s="256" t="s">
        <v>1228</v>
      </c>
      <c r="H12" s="256" t="s">
        <v>1228</v>
      </c>
      <c r="I12" s="256">
        <v>3.5</v>
      </c>
      <c r="J12" s="256">
        <v>0</v>
      </c>
    </row>
    <row r="13" spans="1:10" ht="38.25" customHeight="1">
      <c r="A13" s="190" t="s">
        <v>1057</v>
      </c>
      <c r="B13" s="211" t="s">
        <v>948</v>
      </c>
      <c r="C13" s="256">
        <v>304</v>
      </c>
      <c r="D13" s="256">
        <v>38</v>
      </c>
      <c r="E13" s="256">
        <v>266</v>
      </c>
      <c r="F13" s="256">
        <v>1</v>
      </c>
      <c r="G13" s="256">
        <v>0</v>
      </c>
      <c r="H13" s="256">
        <v>1</v>
      </c>
      <c r="I13" s="256">
        <v>2</v>
      </c>
      <c r="J13" s="256">
        <v>0</v>
      </c>
    </row>
    <row r="14" spans="1:10" s="69" customFormat="1" ht="38.25" customHeight="1">
      <c r="A14" s="190" t="s">
        <v>1058</v>
      </c>
      <c r="B14" s="211" t="s">
        <v>949</v>
      </c>
      <c r="C14" s="256">
        <v>311.5</v>
      </c>
      <c r="D14" s="256">
        <v>38</v>
      </c>
      <c r="E14" s="256">
        <v>273.5</v>
      </c>
      <c r="F14" s="256">
        <v>1</v>
      </c>
      <c r="G14" s="256">
        <v>0</v>
      </c>
      <c r="H14" s="256">
        <v>1</v>
      </c>
      <c r="I14" s="256">
        <v>3.5</v>
      </c>
      <c r="J14" s="256">
        <v>0</v>
      </c>
    </row>
    <row r="15" spans="1:10" s="69" customFormat="1" ht="38.25" customHeight="1">
      <c r="A15" s="190" t="s">
        <v>1059</v>
      </c>
      <c r="B15" s="211" t="s">
        <v>950</v>
      </c>
      <c r="C15" s="256">
        <v>59</v>
      </c>
      <c r="D15" s="256">
        <v>35</v>
      </c>
      <c r="E15" s="256">
        <v>24</v>
      </c>
      <c r="F15" s="256">
        <v>1.2</v>
      </c>
      <c r="G15" s="256">
        <v>0</v>
      </c>
      <c r="H15" s="256">
        <v>1.2</v>
      </c>
      <c r="I15" s="256">
        <v>2</v>
      </c>
      <c r="J15" s="256">
        <v>0</v>
      </c>
    </row>
    <row r="16" spans="1:10" s="69" customFormat="1" ht="38.25" customHeight="1">
      <c r="A16" s="190" t="s">
        <v>193</v>
      </c>
      <c r="B16" s="211" t="s">
        <v>951</v>
      </c>
      <c r="C16" s="256">
        <v>353</v>
      </c>
      <c r="D16" s="256">
        <v>35</v>
      </c>
      <c r="E16" s="256">
        <v>318</v>
      </c>
      <c r="F16" s="256">
        <v>0</v>
      </c>
      <c r="G16" s="256">
        <v>0</v>
      </c>
      <c r="H16" s="256">
        <v>0</v>
      </c>
      <c r="I16" s="256">
        <v>1.25</v>
      </c>
      <c r="J16" s="256">
        <v>0</v>
      </c>
    </row>
    <row r="17" spans="1:10" s="69" customFormat="1" ht="38.25" customHeight="1">
      <c r="A17" s="190" t="s">
        <v>1577</v>
      </c>
      <c r="B17" s="211" t="s">
        <v>188</v>
      </c>
      <c r="C17" s="256">
        <v>342</v>
      </c>
      <c r="D17" s="256">
        <v>35</v>
      </c>
      <c r="E17" s="256">
        <v>307</v>
      </c>
      <c r="F17" s="256">
        <v>2</v>
      </c>
      <c r="G17" s="256">
        <v>0</v>
      </c>
      <c r="H17" s="256">
        <v>2</v>
      </c>
      <c r="I17" s="256">
        <v>2</v>
      </c>
      <c r="J17" s="256">
        <v>0</v>
      </c>
    </row>
    <row r="18" spans="1:10" s="69" customFormat="1" ht="38.25" customHeight="1">
      <c r="A18" s="191" t="s">
        <v>1578</v>
      </c>
      <c r="B18" s="212" t="s">
        <v>1571</v>
      </c>
      <c r="C18" s="122">
        <v>146.7</v>
      </c>
      <c r="D18" s="122">
        <v>35</v>
      </c>
      <c r="E18" s="122">
        <v>111.7</v>
      </c>
      <c r="F18" s="122">
        <v>0.75</v>
      </c>
      <c r="G18" s="122">
        <v>0</v>
      </c>
      <c r="H18" s="122">
        <v>0.75</v>
      </c>
      <c r="I18" s="122">
        <v>1.15</v>
      </c>
      <c r="J18" s="122">
        <v>0</v>
      </c>
    </row>
    <row r="19" spans="1:10" s="69" customFormat="1" ht="6.75" customHeight="1">
      <c r="A19" s="191"/>
      <c r="B19" s="212"/>
      <c r="C19" s="111"/>
      <c r="D19" s="111"/>
      <c r="E19" s="111"/>
      <c r="F19" s="111"/>
      <c r="G19" s="111"/>
      <c r="H19" s="111"/>
      <c r="I19" s="111"/>
      <c r="J19" s="111"/>
    </row>
    <row r="20" spans="1:10" s="973" customFormat="1" ht="16.5" customHeight="1">
      <c r="A20" s="966" t="s">
        <v>491</v>
      </c>
      <c r="B20" s="966"/>
      <c r="C20" s="966"/>
      <c r="D20" s="966"/>
      <c r="E20" s="966"/>
      <c r="F20" s="966"/>
      <c r="G20" s="966"/>
      <c r="H20" s="966"/>
      <c r="I20" s="966"/>
      <c r="J20" s="966"/>
    </row>
    <row r="21" spans="1:9" s="975" customFormat="1" ht="16.5" customHeight="1">
      <c r="A21" s="202" t="s">
        <v>500</v>
      </c>
      <c r="B21" s="974"/>
      <c r="C21" s="974"/>
      <c r="D21" s="974"/>
      <c r="E21" s="974"/>
      <c r="F21" s="974"/>
      <c r="G21" s="974"/>
      <c r="H21" s="974"/>
      <c r="I21" s="974"/>
    </row>
    <row r="22" spans="1:9" s="975" customFormat="1" ht="14.25" customHeight="1">
      <c r="A22" s="967" t="s">
        <v>1943</v>
      </c>
      <c r="D22" s="976"/>
      <c r="E22" s="976"/>
      <c r="F22" s="976"/>
      <c r="G22" s="976"/>
      <c r="H22" s="976"/>
      <c r="I22" s="976"/>
    </row>
    <row r="23" spans="1:9" s="975" customFormat="1" ht="16.5" customHeight="1">
      <c r="A23" s="977" t="s">
        <v>1944</v>
      </c>
      <c r="D23" s="976"/>
      <c r="E23" s="976"/>
      <c r="F23" s="976"/>
      <c r="G23" s="976"/>
      <c r="H23" s="976"/>
      <c r="I23" s="976"/>
    </row>
  </sheetData>
  <sheetProtection/>
  <mergeCells count="8">
    <mergeCell ref="A7:B7"/>
    <mergeCell ref="A1:J1"/>
    <mergeCell ref="A2:J2"/>
    <mergeCell ref="A4:B6"/>
    <mergeCell ref="C4:E5"/>
    <mergeCell ref="F4:H5"/>
    <mergeCell ref="I4:I6"/>
    <mergeCell ref="J4:J6"/>
  </mergeCells>
  <printOptions horizontalCentered="1"/>
  <pageMargins left="0.2755905511811024" right="0.2755905511811024" top="0.4724409448818898" bottom="0.2755905511811024" header="0.31496062992125984" footer="0.31496062992125984"/>
  <pageSetup firstPageNumber="94" useFirstPageNumber="1" horizontalDpi="300" verticalDpi="300" orientation="portrait" paperSize="13" scale="97" r:id="rId1"/>
  <headerFooter>
    <oddFooter>&amp;C&amp;10&amp;P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23"/>
  <sheetViews>
    <sheetView zoomScalePageLayoutView="0" workbookViewId="0" topLeftCell="A1">
      <selection activeCell="H17" sqref="H17"/>
    </sheetView>
  </sheetViews>
  <sheetFormatPr defaultColWidth="7.59765625" defaultRowHeight="15"/>
  <cols>
    <col min="1" max="1" width="9.09765625" style="48" customWidth="1"/>
    <col min="2" max="2" width="9" style="48" customWidth="1"/>
    <col min="3" max="4" width="12.09765625" style="48" customWidth="1"/>
    <col min="5" max="5" width="9.59765625" style="48" customWidth="1"/>
    <col min="6" max="6" width="9.3984375" style="62" customWidth="1"/>
    <col min="7" max="7" width="8.59765625" style="62" customWidth="1"/>
    <col min="8" max="16384" width="7.59765625" style="48" customWidth="1"/>
  </cols>
  <sheetData>
    <row r="1" spans="1:7" s="49" customFormat="1" ht="19.5" customHeight="1">
      <c r="A1" s="1541" t="s">
        <v>1939</v>
      </c>
      <c r="B1" s="1541"/>
      <c r="C1" s="1541"/>
      <c r="D1" s="1541"/>
      <c r="E1" s="1541"/>
      <c r="F1" s="1541"/>
      <c r="G1" s="71"/>
    </row>
    <row r="2" spans="1:7" s="49" customFormat="1" ht="19.5" customHeight="1">
      <c r="A2" s="1575" t="s">
        <v>1940</v>
      </c>
      <c r="B2" s="1575"/>
      <c r="C2" s="1575"/>
      <c r="D2" s="1575"/>
      <c r="E2" s="1575"/>
      <c r="F2" s="1575"/>
      <c r="G2" s="71"/>
    </row>
    <row r="3" spans="1:7" s="74" customFormat="1" ht="21.75" customHeight="1">
      <c r="A3" s="1545" t="s">
        <v>1253</v>
      </c>
      <c r="B3" s="1546"/>
      <c r="C3" s="1546" t="s">
        <v>1262</v>
      </c>
      <c r="D3" s="1572" t="s">
        <v>1263</v>
      </c>
      <c r="E3" s="1576" t="s">
        <v>1264</v>
      </c>
      <c r="F3" s="1577"/>
      <c r="G3" s="73"/>
    </row>
    <row r="4" spans="1:7" s="74" customFormat="1" ht="20.25">
      <c r="A4" s="1556"/>
      <c r="B4" s="1569"/>
      <c r="C4" s="1569"/>
      <c r="D4" s="1573"/>
      <c r="E4" s="1578" t="s">
        <v>1082</v>
      </c>
      <c r="F4" s="1579"/>
      <c r="G4" s="73"/>
    </row>
    <row r="5" spans="1:7" s="74" customFormat="1" ht="18" customHeight="1">
      <c r="A5" s="53"/>
      <c r="B5" s="189"/>
      <c r="C5" s="1569"/>
      <c r="D5" s="1573"/>
      <c r="E5" s="306" t="s">
        <v>1265</v>
      </c>
      <c r="F5" s="305" t="s">
        <v>1266</v>
      </c>
      <c r="G5" s="73"/>
    </row>
    <row r="6" spans="1:7" s="72" customFormat="1" ht="24" customHeight="1">
      <c r="A6" s="1566" t="s">
        <v>1136</v>
      </c>
      <c r="B6" s="1567"/>
      <c r="C6" s="214" t="s">
        <v>1083</v>
      </c>
      <c r="D6" s="188" t="s">
        <v>1084</v>
      </c>
      <c r="E6" s="214" t="s">
        <v>1085</v>
      </c>
      <c r="F6" s="141" t="s">
        <v>1086</v>
      </c>
      <c r="G6" s="64"/>
    </row>
    <row r="7" spans="1:6" ht="3.75" customHeight="1">
      <c r="A7" s="62"/>
      <c r="B7" s="215"/>
      <c r="C7" s="70"/>
      <c r="D7" s="70"/>
      <c r="E7" s="70"/>
      <c r="F7" s="70"/>
    </row>
    <row r="8" spans="1:7" ht="40.5" customHeight="1">
      <c r="A8" s="190" t="s">
        <v>1052</v>
      </c>
      <c r="B8" s="211" t="s">
        <v>939</v>
      </c>
      <c r="C8" s="256">
        <v>0</v>
      </c>
      <c r="D8" s="256">
        <v>0</v>
      </c>
      <c r="E8" s="256">
        <v>0</v>
      </c>
      <c r="F8" s="256">
        <v>0</v>
      </c>
      <c r="G8" s="75"/>
    </row>
    <row r="9" spans="1:7" ht="40.5" customHeight="1">
      <c r="A9" s="190" t="s">
        <v>1053</v>
      </c>
      <c r="B9" s="211" t="s">
        <v>941</v>
      </c>
      <c r="C9" s="256">
        <v>0</v>
      </c>
      <c r="D9" s="256">
        <v>0</v>
      </c>
      <c r="E9" s="256">
        <v>0</v>
      </c>
      <c r="F9" s="256">
        <v>0</v>
      </c>
      <c r="G9" s="75"/>
    </row>
    <row r="10" spans="1:7" ht="40.5" customHeight="1">
      <c r="A10" s="190" t="s">
        <v>1054</v>
      </c>
      <c r="B10" s="211" t="s">
        <v>943</v>
      </c>
      <c r="C10" s="256">
        <v>0</v>
      </c>
      <c r="D10" s="256">
        <v>0</v>
      </c>
      <c r="E10" s="256">
        <v>0</v>
      </c>
      <c r="F10" s="256">
        <v>0</v>
      </c>
      <c r="G10" s="75"/>
    </row>
    <row r="11" spans="1:7" ht="40.5" customHeight="1">
      <c r="A11" s="190" t="s">
        <v>1055</v>
      </c>
      <c r="B11" s="211" t="s">
        <v>945</v>
      </c>
      <c r="C11" s="256">
        <v>0</v>
      </c>
      <c r="D11" s="256">
        <v>0</v>
      </c>
      <c r="E11" s="256">
        <v>0</v>
      </c>
      <c r="F11" s="256">
        <v>0</v>
      </c>
      <c r="G11" s="75"/>
    </row>
    <row r="12" spans="1:7" ht="40.5" customHeight="1">
      <c r="A12" s="190" t="s">
        <v>1056</v>
      </c>
      <c r="B12" s="211" t="s">
        <v>947</v>
      </c>
      <c r="C12" s="256">
        <v>0</v>
      </c>
      <c r="D12" s="256">
        <v>0</v>
      </c>
      <c r="E12" s="256">
        <v>0</v>
      </c>
      <c r="F12" s="256">
        <v>0</v>
      </c>
      <c r="G12" s="75"/>
    </row>
    <row r="13" spans="1:7" ht="40.5" customHeight="1">
      <c r="A13" s="190" t="s">
        <v>1057</v>
      </c>
      <c r="B13" s="211" t="s">
        <v>948</v>
      </c>
      <c r="C13" s="256">
        <v>0</v>
      </c>
      <c r="D13" s="256">
        <v>0</v>
      </c>
      <c r="E13" s="256">
        <v>0</v>
      </c>
      <c r="F13" s="256">
        <v>0</v>
      </c>
      <c r="G13" s="75"/>
    </row>
    <row r="14" spans="1:7" ht="40.5" customHeight="1">
      <c r="A14" s="190" t="s">
        <v>1058</v>
      </c>
      <c r="B14" s="211" t="s">
        <v>949</v>
      </c>
      <c r="C14" s="256">
        <v>0</v>
      </c>
      <c r="D14" s="256">
        <v>0</v>
      </c>
      <c r="E14" s="256">
        <v>0</v>
      </c>
      <c r="F14" s="256">
        <v>0</v>
      </c>
      <c r="G14" s="75"/>
    </row>
    <row r="15" spans="1:7" ht="40.5" customHeight="1">
      <c r="A15" s="190" t="s">
        <v>1059</v>
      </c>
      <c r="B15" s="211" t="s">
        <v>950</v>
      </c>
      <c r="C15" s="256">
        <v>0</v>
      </c>
      <c r="D15" s="256">
        <v>0</v>
      </c>
      <c r="E15" s="256">
        <v>0</v>
      </c>
      <c r="F15" s="256">
        <v>0</v>
      </c>
      <c r="G15" s="75"/>
    </row>
    <row r="16" spans="1:7" ht="40.5" customHeight="1">
      <c r="A16" s="190" t="s">
        <v>194</v>
      </c>
      <c r="B16" s="211" t="s">
        <v>951</v>
      </c>
      <c r="C16" s="256">
        <v>0</v>
      </c>
      <c r="D16" s="256">
        <v>0</v>
      </c>
      <c r="E16" s="256">
        <v>0</v>
      </c>
      <c r="F16" s="256">
        <v>0</v>
      </c>
      <c r="G16" s="75"/>
    </row>
    <row r="17" spans="1:9" ht="40.5" customHeight="1">
      <c r="A17" s="76" t="s">
        <v>1579</v>
      </c>
      <c r="B17" s="211" t="s">
        <v>188</v>
      </c>
      <c r="C17" s="256">
        <v>0</v>
      </c>
      <c r="D17" s="256">
        <v>0</v>
      </c>
      <c r="E17" s="256">
        <v>0</v>
      </c>
      <c r="F17" s="256">
        <v>0</v>
      </c>
      <c r="G17" s="75"/>
      <c r="H17" s="62"/>
      <c r="I17" s="62"/>
    </row>
    <row r="18" spans="1:9" ht="40.5" customHeight="1">
      <c r="A18" s="757" t="s">
        <v>1580</v>
      </c>
      <c r="B18" s="212" t="s">
        <v>1571</v>
      </c>
      <c r="C18" s="256">
        <v>0</v>
      </c>
      <c r="D18" s="256">
        <v>0</v>
      </c>
      <c r="E18" s="256">
        <v>0</v>
      </c>
      <c r="F18" s="256">
        <v>0</v>
      </c>
      <c r="G18" s="75"/>
      <c r="H18" s="62"/>
      <c r="I18" s="62"/>
    </row>
    <row r="19" spans="1:9" ht="3.75" customHeight="1">
      <c r="A19" s="62"/>
      <c r="B19" s="193"/>
      <c r="C19" s="62"/>
      <c r="D19" s="62"/>
      <c r="E19" s="62"/>
      <c r="H19" s="62"/>
      <c r="I19" s="62"/>
    </row>
    <row r="20" spans="1:9" s="973" customFormat="1" ht="16.5" customHeight="1">
      <c r="A20" s="966" t="s">
        <v>491</v>
      </c>
      <c r="B20" s="966"/>
      <c r="C20" s="966"/>
      <c r="D20" s="966"/>
      <c r="E20" s="966"/>
      <c r="F20" s="966"/>
      <c r="G20" s="967"/>
      <c r="H20" s="967"/>
      <c r="I20" s="967"/>
    </row>
    <row r="21" spans="1:9" s="975" customFormat="1" ht="16.5" customHeight="1">
      <c r="A21" s="202" t="s">
        <v>501</v>
      </c>
      <c r="B21" s="974"/>
      <c r="C21" s="974"/>
      <c r="D21" s="974"/>
      <c r="E21" s="974"/>
      <c r="F21" s="974"/>
      <c r="G21" s="974"/>
      <c r="H21" s="974"/>
      <c r="I21" s="974"/>
    </row>
    <row r="22" spans="1:9" s="975" customFormat="1" ht="14.25" customHeight="1">
      <c r="A22" s="967" t="s">
        <v>1952</v>
      </c>
      <c r="D22" s="976"/>
      <c r="E22" s="976"/>
      <c r="F22" s="976"/>
      <c r="G22" s="976"/>
      <c r="H22" s="976"/>
      <c r="I22" s="976"/>
    </row>
    <row r="23" spans="1:9" s="975" customFormat="1" ht="16.5" customHeight="1">
      <c r="A23" s="977" t="s">
        <v>1944</v>
      </c>
      <c r="D23" s="976"/>
      <c r="E23" s="976"/>
      <c r="F23" s="976"/>
      <c r="G23" s="976"/>
      <c r="H23" s="976"/>
      <c r="I23" s="976"/>
    </row>
  </sheetData>
  <sheetProtection/>
  <mergeCells count="8">
    <mergeCell ref="A6:B6"/>
    <mergeCell ref="A1:F1"/>
    <mergeCell ref="A2:F2"/>
    <mergeCell ref="A3:B4"/>
    <mergeCell ref="C3:C5"/>
    <mergeCell ref="D3:D5"/>
    <mergeCell ref="E3:F3"/>
    <mergeCell ref="E4:F4"/>
  </mergeCells>
  <printOptions horizontalCentered="1"/>
  <pageMargins left="0.2755905511811024" right="0.2755905511811024" top="0.4724409448818898" bottom="0.2755905511811024" header="0.31496062992125984" footer="0.31496062992125984"/>
  <pageSetup firstPageNumber="95" useFirstPageNumber="1" horizontalDpi="300" verticalDpi="300" orientation="portrait" paperSize="13" r:id="rId1"/>
  <headerFooter>
    <oddFooter>&amp;C&amp;10&amp;P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F27"/>
  <sheetViews>
    <sheetView view="pageBreakPreview" zoomScaleSheetLayoutView="100" zoomScalePageLayoutView="0" workbookViewId="0" topLeftCell="C1">
      <selection activeCell="W12" sqref="W12:X13"/>
    </sheetView>
  </sheetViews>
  <sheetFormatPr defaultColWidth="8.69921875" defaultRowHeight="15"/>
  <cols>
    <col min="1" max="1" width="10.296875" style="300" customWidth="1"/>
    <col min="2" max="2" width="10.3984375" style="300" customWidth="1"/>
    <col min="3" max="3" width="7.59765625" style="300" customWidth="1"/>
    <col min="4" max="6" width="8.09765625" style="300" customWidth="1"/>
    <col min="7" max="7" width="7.3984375" style="300" customWidth="1"/>
    <col min="8" max="8" width="8.09765625" style="300" customWidth="1"/>
    <col min="9" max="10" width="7.8984375" style="300" customWidth="1"/>
    <col min="11" max="11" width="9.59765625" style="300" customWidth="1"/>
    <col min="12" max="12" width="7.8984375" style="300" customWidth="1"/>
    <col min="13" max="13" width="8.09765625" style="300" customWidth="1"/>
    <col min="14" max="15" width="7.59765625" style="300" customWidth="1"/>
    <col min="16" max="16" width="10" style="300" customWidth="1"/>
    <col min="17" max="17" width="9" style="300" customWidth="1"/>
    <col min="18" max="18" width="8.09765625" style="300" customWidth="1"/>
    <col min="19" max="21" width="7.69921875" style="300" customWidth="1"/>
    <col min="22" max="25" width="7.3984375" style="300" customWidth="1"/>
    <col min="26" max="27" width="7.69921875" style="300" customWidth="1"/>
    <col min="28" max="31" width="8.09765625" style="300" customWidth="1"/>
    <col min="32" max="16384" width="8.69921875" style="300" customWidth="1"/>
  </cols>
  <sheetData>
    <row r="1" s="308" customFormat="1" ht="15.75">
      <c r="A1" s="307"/>
    </row>
    <row r="2" spans="1:31" s="308" customFormat="1" ht="24" customHeight="1">
      <c r="A2" s="1590" t="s">
        <v>840</v>
      </c>
      <c r="B2" s="1590"/>
      <c r="C2" s="1590"/>
      <c r="D2" s="1590"/>
      <c r="E2" s="1590"/>
      <c r="F2" s="1590"/>
      <c r="G2" s="1590"/>
      <c r="H2" s="1590" t="s">
        <v>742</v>
      </c>
      <c r="I2" s="1590"/>
      <c r="J2" s="1590"/>
      <c r="K2" s="1590"/>
      <c r="L2" s="1590"/>
      <c r="M2" s="1590"/>
      <c r="N2" s="1590"/>
      <c r="O2" s="1590"/>
      <c r="P2" s="1580" t="s">
        <v>723</v>
      </c>
      <c r="Q2" s="1580"/>
      <c r="R2" s="1580"/>
      <c r="S2" s="1580"/>
      <c r="T2" s="1580"/>
      <c r="U2" s="1580"/>
      <c r="V2" s="1580"/>
      <c r="W2" s="1580"/>
      <c r="X2" s="1580" t="s">
        <v>743</v>
      </c>
      <c r="Y2" s="1580"/>
      <c r="Z2" s="1580"/>
      <c r="AA2" s="1580"/>
      <c r="AB2" s="1580"/>
      <c r="AC2" s="1580"/>
      <c r="AD2" s="1580"/>
      <c r="AE2" s="1580"/>
    </row>
    <row r="3" spans="1:13" s="308" customFormat="1" ht="12" customHeight="1">
      <c r="A3" s="309"/>
      <c r="B3" s="309"/>
      <c r="C3" s="309"/>
      <c r="D3" s="309"/>
      <c r="E3" s="309"/>
      <c r="F3" s="309"/>
      <c r="G3" s="310"/>
      <c r="H3" s="311"/>
      <c r="I3" s="311"/>
      <c r="J3" s="311"/>
      <c r="K3" s="311"/>
      <c r="L3" s="311"/>
      <c r="M3" s="311"/>
    </row>
    <row r="4" spans="1:31" s="308" customFormat="1" ht="12.75" customHeight="1">
      <c r="A4" s="312" t="s">
        <v>1267</v>
      </c>
      <c r="B4" s="313"/>
      <c r="C4" s="313"/>
      <c r="D4" s="313"/>
      <c r="E4" s="313"/>
      <c r="F4" s="313"/>
      <c r="G4" s="314"/>
      <c r="H4" s="311"/>
      <c r="I4" s="315"/>
      <c r="J4" s="316"/>
      <c r="K4" s="317"/>
      <c r="L4" s="318"/>
      <c r="M4" s="1594" t="s">
        <v>1087</v>
      </c>
      <c r="N4" s="1595"/>
      <c r="O4" s="82" t="s">
        <v>1088</v>
      </c>
      <c r="P4" s="1013" t="s">
        <v>549</v>
      </c>
      <c r="AE4" s="82" t="s">
        <v>1088</v>
      </c>
    </row>
    <row r="5" spans="1:31" s="307" customFormat="1" ht="60" customHeight="1">
      <c r="A5" s="1292" t="s">
        <v>1269</v>
      </c>
      <c r="B5" s="1582"/>
      <c r="C5" s="319" t="s">
        <v>1270</v>
      </c>
      <c r="D5" s="320" t="s">
        <v>1271</v>
      </c>
      <c r="E5" s="320" t="s">
        <v>1272</v>
      </c>
      <c r="F5" s="320" t="s">
        <v>1273</v>
      </c>
      <c r="G5" s="320" t="s">
        <v>1274</v>
      </c>
      <c r="H5" s="320" t="s">
        <v>1275</v>
      </c>
      <c r="I5" s="320" t="s">
        <v>1276</v>
      </c>
      <c r="J5" s="320" t="s">
        <v>1277</v>
      </c>
      <c r="K5" s="320" t="s">
        <v>1278</v>
      </c>
      <c r="L5" s="320" t="s">
        <v>1279</v>
      </c>
      <c r="M5" s="320" t="s">
        <v>1280</v>
      </c>
      <c r="N5" s="1591" t="s">
        <v>1281</v>
      </c>
      <c r="O5" s="1592"/>
      <c r="P5" s="1581" t="s">
        <v>1282</v>
      </c>
      <c r="Q5" s="1582"/>
      <c r="R5" s="834" t="s">
        <v>226</v>
      </c>
      <c r="S5" s="835" t="s">
        <v>213</v>
      </c>
      <c r="T5" s="835" t="s">
        <v>214</v>
      </c>
      <c r="U5" s="835" t="s">
        <v>215</v>
      </c>
      <c r="V5" s="835" t="s">
        <v>227</v>
      </c>
      <c r="W5" s="835" t="s">
        <v>217</v>
      </c>
      <c r="X5" s="835" t="s">
        <v>228</v>
      </c>
      <c r="Y5" s="835" t="s">
        <v>229</v>
      </c>
      <c r="Z5" s="835" t="s">
        <v>230</v>
      </c>
      <c r="AA5" s="835" t="s">
        <v>231</v>
      </c>
      <c r="AB5" s="835" t="s">
        <v>232</v>
      </c>
      <c r="AC5" s="835" t="s">
        <v>233</v>
      </c>
      <c r="AD5" s="1585" t="s">
        <v>234</v>
      </c>
      <c r="AE5" s="1586"/>
    </row>
    <row r="6" spans="1:31" s="307" customFormat="1" ht="60" customHeight="1">
      <c r="A6" s="1583" t="s">
        <v>1309</v>
      </c>
      <c r="B6" s="1584"/>
      <c r="C6" s="225" t="s">
        <v>876</v>
      </c>
      <c r="D6" s="216" t="s">
        <v>902</v>
      </c>
      <c r="E6" s="142" t="s">
        <v>849</v>
      </c>
      <c r="F6" s="142" t="s">
        <v>850</v>
      </c>
      <c r="G6" s="142" t="s">
        <v>851</v>
      </c>
      <c r="H6" s="142" t="s">
        <v>852</v>
      </c>
      <c r="I6" s="142" t="s">
        <v>853</v>
      </c>
      <c r="J6" s="217" t="s">
        <v>854</v>
      </c>
      <c r="K6" s="142" t="s">
        <v>855</v>
      </c>
      <c r="L6" s="218" t="s">
        <v>856</v>
      </c>
      <c r="M6" s="142" t="s">
        <v>857</v>
      </c>
      <c r="N6" s="1587" t="s">
        <v>858</v>
      </c>
      <c r="O6" s="1593"/>
      <c r="P6" s="1583" t="s">
        <v>877</v>
      </c>
      <c r="Q6" s="1584"/>
      <c r="R6" s="143" t="s">
        <v>859</v>
      </c>
      <c r="S6" s="142" t="s">
        <v>860</v>
      </c>
      <c r="T6" s="142" t="s">
        <v>861</v>
      </c>
      <c r="U6" s="142" t="s">
        <v>882</v>
      </c>
      <c r="V6" s="142" t="s">
        <v>883</v>
      </c>
      <c r="W6" s="142" t="s">
        <v>884</v>
      </c>
      <c r="X6" s="142" t="s">
        <v>885</v>
      </c>
      <c r="Y6" s="142" t="s">
        <v>888</v>
      </c>
      <c r="Z6" s="142" t="s">
        <v>889</v>
      </c>
      <c r="AA6" s="217" t="s">
        <v>890</v>
      </c>
      <c r="AB6" s="142" t="s">
        <v>891</v>
      </c>
      <c r="AC6" s="142" t="s">
        <v>892</v>
      </c>
      <c r="AD6" s="1587" t="s">
        <v>893</v>
      </c>
      <c r="AE6" s="1588"/>
    </row>
    <row r="7" spans="1:17" ht="3" customHeight="1">
      <c r="A7" s="301"/>
      <c r="B7" s="302"/>
      <c r="P7" s="301"/>
      <c r="Q7" s="302"/>
    </row>
    <row r="8" spans="1:31" ht="30.75" customHeight="1">
      <c r="A8" s="81" t="s">
        <v>1052</v>
      </c>
      <c r="B8" s="226" t="s">
        <v>939</v>
      </c>
      <c r="C8" s="256">
        <v>784</v>
      </c>
      <c r="D8" s="256">
        <v>24</v>
      </c>
      <c r="E8" s="256">
        <v>0</v>
      </c>
      <c r="F8" s="256">
        <v>4</v>
      </c>
      <c r="G8" s="256">
        <v>10</v>
      </c>
      <c r="H8" s="256">
        <v>43</v>
      </c>
      <c r="I8" s="256">
        <v>29</v>
      </c>
      <c r="J8" s="256">
        <v>42</v>
      </c>
      <c r="K8" s="256">
        <v>11</v>
      </c>
      <c r="L8" s="256">
        <v>15</v>
      </c>
      <c r="M8" s="256">
        <v>7</v>
      </c>
      <c r="N8" s="1596">
        <v>13</v>
      </c>
      <c r="O8" s="1596"/>
      <c r="P8" s="81" t="s">
        <v>1052</v>
      </c>
      <c r="Q8" s="226" t="s">
        <v>939</v>
      </c>
      <c r="R8" s="256">
        <v>0</v>
      </c>
      <c r="S8" s="740">
        <v>11</v>
      </c>
      <c r="T8" s="740">
        <v>67</v>
      </c>
      <c r="U8" s="740">
        <v>10</v>
      </c>
      <c r="V8" s="740">
        <v>14</v>
      </c>
      <c r="W8" s="740">
        <v>123</v>
      </c>
      <c r="X8" s="740">
        <v>228</v>
      </c>
      <c r="Y8" s="740">
        <v>14</v>
      </c>
      <c r="Z8" s="740">
        <v>10</v>
      </c>
      <c r="AA8" s="740">
        <v>43</v>
      </c>
      <c r="AB8" s="740">
        <v>32</v>
      </c>
      <c r="AC8" s="740">
        <v>5</v>
      </c>
      <c r="AD8" s="1589">
        <v>29</v>
      </c>
      <c r="AE8" s="1589"/>
    </row>
    <row r="9" spans="1:31" ht="30.75" customHeight="1">
      <c r="A9" s="81" t="s">
        <v>1053</v>
      </c>
      <c r="B9" s="226" t="s">
        <v>941</v>
      </c>
      <c r="C9" s="256">
        <v>761</v>
      </c>
      <c r="D9" s="256">
        <v>23</v>
      </c>
      <c r="E9" s="256">
        <v>0</v>
      </c>
      <c r="F9" s="256">
        <v>2</v>
      </c>
      <c r="G9" s="256">
        <v>7</v>
      </c>
      <c r="H9" s="256">
        <v>40</v>
      </c>
      <c r="I9" s="256">
        <v>26</v>
      </c>
      <c r="J9" s="256">
        <v>41</v>
      </c>
      <c r="K9" s="256">
        <v>10</v>
      </c>
      <c r="L9" s="256">
        <v>16</v>
      </c>
      <c r="M9" s="256">
        <v>6</v>
      </c>
      <c r="N9" s="1596">
        <v>12</v>
      </c>
      <c r="O9" s="1596"/>
      <c r="P9" s="81" t="s">
        <v>1053</v>
      </c>
      <c r="Q9" s="226" t="s">
        <v>941</v>
      </c>
      <c r="R9" s="256">
        <v>0</v>
      </c>
      <c r="S9" s="740">
        <v>11</v>
      </c>
      <c r="T9" s="740">
        <v>62</v>
      </c>
      <c r="U9" s="740">
        <v>9</v>
      </c>
      <c r="V9" s="740">
        <v>15</v>
      </c>
      <c r="W9" s="740">
        <v>128</v>
      </c>
      <c r="X9" s="740">
        <v>229</v>
      </c>
      <c r="Y9" s="740">
        <v>14</v>
      </c>
      <c r="Z9" s="740">
        <v>11</v>
      </c>
      <c r="AA9" s="740">
        <v>42</v>
      </c>
      <c r="AB9" s="740">
        <v>31</v>
      </c>
      <c r="AC9" s="740">
        <v>4</v>
      </c>
      <c r="AD9" s="1589">
        <v>22</v>
      </c>
      <c r="AE9" s="1589"/>
    </row>
    <row r="10" spans="1:31" ht="30.75" customHeight="1">
      <c r="A10" s="81" t="s">
        <v>1054</v>
      </c>
      <c r="B10" s="226" t="s">
        <v>943</v>
      </c>
      <c r="C10" s="256">
        <v>766</v>
      </c>
      <c r="D10" s="256">
        <v>23</v>
      </c>
      <c r="E10" s="256">
        <v>0</v>
      </c>
      <c r="F10" s="256">
        <v>2</v>
      </c>
      <c r="G10" s="256">
        <v>7</v>
      </c>
      <c r="H10" s="256">
        <v>37</v>
      </c>
      <c r="I10" s="256">
        <v>26</v>
      </c>
      <c r="J10" s="256">
        <v>45</v>
      </c>
      <c r="K10" s="256">
        <v>8</v>
      </c>
      <c r="L10" s="256">
        <v>15</v>
      </c>
      <c r="M10" s="256">
        <v>6</v>
      </c>
      <c r="N10" s="1596">
        <v>11</v>
      </c>
      <c r="O10" s="1596"/>
      <c r="P10" s="81" t="s">
        <v>1054</v>
      </c>
      <c r="Q10" s="226" t="s">
        <v>943</v>
      </c>
      <c r="R10" s="256">
        <v>0</v>
      </c>
      <c r="S10" s="740">
        <v>9</v>
      </c>
      <c r="T10" s="740">
        <v>63</v>
      </c>
      <c r="U10" s="740">
        <v>10</v>
      </c>
      <c r="V10" s="740">
        <v>16</v>
      </c>
      <c r="W10" s="740">
        <v>135</v>
      </c>
      <c r="X10" s="740">
        <v>230</v>
      </c>
      <c r="Y10" s="740">
        <v>14</v>
      </c>
      <c r="Z10" s="740">
        <v>11</v>
      </c>
      <c r="AA10" s="740">
        <v>41</v>
      </c>
      <c r="AB10" s="740">
        <v>31</v>
      </c>
      <c r="AC10" s="740">
        <v>4</v>
      </c>
      <c r="AD10" s="1589">
        <v>22</v>
      </c>
      <c r="AE10" s="1589"/>
    </row>
    <row r="11" spans="1:31" ht="30.75" customHeight="1">
      <c r="A11" s="81" t="s">
        <v>1055</v>
      </c>
      <c r="B11" s="226" t="s">
        <v>945</v>
      </c>
      <c r="C11" s="256">
        <v>659</v>
      </c>
      <c r="D11" s="256">
        <v>23</v>
      </c>
      <c r="E11" s="256">
        <v>0</v>
      </c>
      <c r="F11" s="256">
        <v>1</v>
      </c>
      <c r="G11" s="256">
        <v>5</v>
      </c>
      <c r="H11" s="256">
        <v>34</v>
      </c>
      <c r="I11" s="256">
        <v>24</v>
      </c>
      <c r="J11" s="256">
        <v>40</v>
      </c>
      <c r="K11" s="256">
        <v>5</v>
      </c>
      <c r="L11" s="256">
        <v>14</v>
      </c>
      <c r="M11" s="256">
        <v>6</v>
      </c>
      <c r="N11" s="1596">
        <v>9</v>
      </c>
      <c r="O11" s="1596"/>
      <c r="P11" s="81" t="s">
        <v>1055</v>
      </c>
      <c r="Q11" s="226" t="s">
        <v>945</v>
      </c>
      <c r="R11" s="256">
        <v>0</v>
      </c>
      <c r="S11" s="740">
        <v>12</v>
      </c>
      <c r="T11" s="740">
        <v>53</v>
      </c>
      <c r="U11" s="740">
        <v>10</v>
      </c>
      <c r="V11" s="740">
        <v>14</v>
      </c>
      <c r="W11" s="740">
        <v>112</v>
      </c>
      <c r="X11" s="740">
        <v>202</v>
      </c>
      <c r="Y11" s="740">
        <v>11</v>
      </c>
      <c r="Z11" s="740">
        <v>9</v>
      </c>
      <c r="AA11" s="740">
        <v>31</v>
      </c>
      <c r="AB11" s="740">
        <v>25</v>
      </c>
      <c r="AC11" s="740">
        <v>5</v>
      </c>
      <c r="AD11" s="1589">
        <v>14</v>
      </c>
      <c r="AE11" s="1589"/>
    </row>
    <row r="12" spans="1:31" s="77" customFormat="1" ht="48" customHeight="1">
      <c r="A12" s="1581" t="s">
        <v>1282</v>
      </c>
      <c r="B12" s="1582"/>
      <c r="C12" s="321" t="s">
        <v>1310</v>
      </c>
      <c r="D12" s="219" t="s">
        <v>1311</v>
      </c>
      <c r="E12" s="219" t="s">
        <v>1312</v>
      </c>
      <c r="F12" s="219" t="s">
        <v>1313</v>
      </c>
      <c r="G12" s="219" t="s">
        <v>1314</v>
      </c>
      <c r="H12" s="219" t="s">
        <v>1315</v>
      </c>
      <c r="I12" s="219" t="s">
        <v>1316</v>
      </c>
      <c r="J12" s="219" t="s">
        <v>1276</v>
      </c>
      <c r="K12" s="219" t="s">
        <v>1278</v>
      </c>
      <c r="L12" s="219" t="s">
        <v>1317</v>
      </c>
      <c r="M12" s="219" t="s">
        <v>1283</v>
      </c>
      <c r="N12" s="219" t="s">
        <v>1280</v>
      </c>
      <c r="O12" s="220" t="s">
        <v>1281</v>
      </c>
      <c r="P12" s="1581" t="s">
        <v>1282</v>
      </c>
      <c r="Q12" s="1582"/>
      <c r="R12" s="831" t="s">
        <v>212</v>
      </c>
      <c r="S12" s="831" t="s">
        <v>213</v>
      </c>
      <c r="T12" s="832" t="s">
        <v>214</v>
      </c>
      <c r="U12" s="832" t="s">
        <v>215</v>
      </c>
      <c r="V12" s="832" t="s">
        <v>216</v>
      </c>
      <c r="W12" s="832" t="s">
        <v>217</v>
      </c>
      <c r="X12" s="832" t="s">
        <v>218</v>
      </c>
      <c r="Y12" s="830" t="s">
        <v>219</v>
      </c>
      <c r="Z12" s="832" t="s">
        <v>220</v>
      </c>
      <c r="AA12" s="832" t="s">
        <v>221</v>
      </c>
      <c r="AB12" s="832" t="s">
        <v>222</v>
      </c>
      <c r="AC12" s="832" t="s">
        <v>223</v>
      </c>
      <c r="AD12" s="832" t="s">
        <v>224</v>
      </c>
      <c r="AE12" s="833" t="s">
        <v>225</v>
      </c>
    </row>
    <row r="13" spans="1:31" s="77" customFormat="1" ht="60" customHeight="1">
      <c r="A13" s="1583" t="s">
        <v>877</v>
      </c>
      <c r="B13" s="1584"/>
      <c r="C13" s="221" t="s">
        <v>1251</v>
      </c>
      <c r="D13" s="222" t="s">
        <v>1318</v>
      </c>
      <c r="E13" s="222" t="s">
        <v>1319</v>
      </c>
      <c r="F13" s="222" t="s">
        <v>1320</v>
      </c>
      <c r="G13" s="222" t="s">
        <v>1321</v>
      </c>
      <c r="H13" s="222" t="s">
        <v>1322</v>
      </c>
      <c r="I13" s="222" t="s">
        <v>1323</v>
      </c>
      <c r="J13" s="222" t="s">
        <v>1327</v>
      </c>
      <c r="K13" s="222" t="s">
        <v>1328</v>
      </c>
      <c r="L13" s="222" t="s">
        <v>1329</v>
      </c>
      <c r="M13" s="222" t="s">
        <v>1330</v>
      </c>
      <c r="N13" s="222" t="s">
        <v>1331</v>
      </c>
      <c r="O13" s="223" t="s">
        <v>1332</v>
      </c>
      <c r="P13" s="1583" t="s">
        <v>877</v>
      </c>
      <c r="Q13" s="1584"/>
      <c r="R13" s="221" t="s">
        <v>1333</v>
      </c>
      <c r="S13" s="221" t="s">
        <v>1334</v>
      </c>
      <c r="T13" s="222" t="s">
        <v>1335</v>
      </c>
      <c r="U13" s="222" t="s">
        <v>1336</v>
      </c>
      <c r="V13" s="222" t="s">
        <v>1337</v>
      </c>
      <c r="W13" s="222" t="s">
        <v>1338</v>
      </c>
      <c r="X13" s="222" t="s">
        <v>1339</v>
      </c>
      <c r="Y13" s="222" t="s">
        <v>1340</v>
      </c>
      <c r="Z13" s="222" t="s">
        <v>1341</v>
      </c>
      <c r="AA13" s="222" t="s">
        <v>1342</v>
      </c>
      <c r="AB13" s="222" t="s">
        <v>1343</v>
      </c>
      <c r="AC13" s="222" t="s">
        <v>1344</v>
      </c>
      <c r="AD13" s="222" t="s">
        <v>1345</v>
      </c>
      <c r="AE13" s="223" t="s">
        <v>1346</v>
      </c>
    </row>
    <row r="14" spans="1:31" s="77" customFormat="1" ht="3.75" customHeight="1">
      <c r="A14" s="78"/>
      <c r="B14" s="227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22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2" s="77" customFormat="1" ht="30.75" customHeight="1">
      <c r="A15" s="81" t="s">
        <v>1347</v>
      </c>
      <c r="B15" s="226" t="s">
        <v>1348</v>
      </c>
      <c r="C15" s="256">
        <v>680</v>
      </c>
      <c r="D15" s="256">
        <v>25</v>
      </c>
      <c r="E15" s="256">
        <v>0</v>
      </c>
      <c r="F15" s="256">
        <v>0</v>
      </c>
      <c r="G15" s="256">
        <v>2</v>
      </c>
      <c r="H15" s="256">
        <v>5</v>
      </c>
      <c r="I15" s="256">
        <v>34</v>
      </c>
      <c r="J15" s="256">
        <v>25</v>
      </c>
      <c r="K15" s="256">
        <v>5</v>
      </c>
      <c r="L15" s="256">
        <v>14</v>
      </c>
      <c r="M15" s="256">
        <v>0</v>
      </c>
      <c r="N15" s="256">
        <v>6</v>
      </c>
      <c r="O15" s="256">
        <v>9</v>
      </c>
      <c r="P15" s="81" t="s">
        <v>1347</v>
      </c>
      <c r="Q15" s="226" t="s">
        <v>1348</v>
      </c>
      <c r="R15" s="256">
        <v>1</v>
      </c>
      <c r="S15" s="256">
        <v>12</v>
      </c>
      <c r="T15" s="256">
        <v>55</v>
      </c>
      <c r="U15" s="256">
        <v>10</v>
      </c>
      <c r="V15" s="256">
        <v>15</v>
      </c>
      <c r="W15" s="256">
        <v>122</v>
      </c>
      <c r="X15" s="256">
        <v>12</v>
      </c>
      <c r="Y15" s="256">
        <v>15</v>
      </c>
      <c r="Z15" s="256">
        <v>34</v>
      </c>
      <c r="AA15" s="256">
        <v>199</v>
      </c>
      <c r="AB15" s="256">
        <v>17</v>
      </c>
      <c r="AC15" s="256">
        <v>10</v>
      </c>
      <c r="AD15" s="256">
        <v>37</v>
      </c>
      <c r="AE15" s="256">
        <v>16</v>
      </c>
      <c r="AF15" s="256"/>
    </row>
    <row r="16" spans="1:32" s="77" customFormat="1" ht="30.75" customHeight="1">
      <c r="A16" s="81" t="s">
        <v>1057</v>
      </c>
      <c r="B16" s="226" t="s">
        <v>1349</v>
      </c>
      <c r="C16" s="256">
        <v>680</v>
      </c>
      <c r="D16" s="256">
        <v>24</v>
      </c>
      <c r="E16" s="256">
        <v>0</v>
      </c>
      <c r="F16" s="256">
        <v>0</v>
      </c>
      <c r="G16" s="256">
        <v>2</v>
      </c>
      <c r="H16" s="256">
        <v>5</v>
      </c>
      <c r="I16" s="256">
        <v>33</v>
      </c>
      <c r="J16" s="256">
        <v>24</v>
      </c>
      <c r="K16" s="256">
        <v>4</v>
      </c>
      <c r="L16" s="256">
        <v>16</v>
      </c>
      <c r="M16" s="256">
        <v>0</v>
      </c>
      <c r="N16" s="256">
        <v>6</v>
      </c>
      <c r="O16" s="256">
        <v>10</v>
      </c>
      <c r="P16" s="81" t="s">
        <v>1057</v>
      </c>
      <c r="Q16" s="226" t="s">
        <v>1349</v>
      </c>
      <c r="R16" s="256">
        <v>1</v>
      </c>
      <c r="S16" s="256">
        <v>12</v>
      </c>
      <c r="T16" s="256">
        <v>53</v>
      </c>
      <c r="U16" s="256">
        <v>10</v>
      </c>
      <c r="V16" s="256">
        <v>14</v>
      </c>
      <c r="W16" s="256">
        <v>132</v>
      </c>
      <c r="X16" s="256">
        <v>11</v>
      </c>
      <c r="Y16" s="256">
        <v>15</v>
      </c>
      <c r="Z16" s="256">
        <v>34</v>
      </c>
      <c r="AA16" s="256">
        <v>197</v>
      </c>
      <c r="AB16" s="256">
        <v>18</v>
      </c>
      <c r="AC16" s="256">
        <v>10</v>
      </c>
      <c r="AD16" s="256">
        <v>32</v>
      </c>
      <c r="AE16" s="256">
        <v>17</v>
      </c>
      <c r="AF16" s="256"/>
    </row>
    <row r="17" spans="1:32" s="77" customFormat="1" ht="30.75" customHeight="1">
      <c r="A17" s="81" t="s">
        <v>1058</v>
      </c>
      <c r="B17" s="226" t="s">
        <v>1350</v>
      </c>
      <c r="C17" s="256">
        <v>650</v>
      </c>
      <c r="D17" s="256">
        <v>25</v>
      </c>
      <c r="E17" s="256">
        <v>0</v>
      </c>
      <c r="F17" s="256">
        <v>0</v>
      </c>
      <c r="G17" s="256">
        <v>2</v>
      </c>
      <c r="H17" s="256">
        <v>4</v>
      </c>
      <c r="I17" s="256">
        <v>30</v>
      </c>
      <c r="J17" s="256">
        <v>23</v>
      </c>
      <c r="K17" s="256">
        <v>4</v>
      </c>
      <c r="L17" s="256">
        <v>14</v>
      </c>
      <c r="M17" s="256">
        <v>1</v>
      </c>
      <c r="N17" s="256">
        <v>5</v>
      </c>
      <c r="O17" s="256">
        <v>10</v>
      </c>
      <c r="P17" s="81" t="s">
        <v>1058</v>
      </c>
      <c r="Q17" s="226" t="s">
        <v>1350</v>
      </c>
      <c r="R17" s="256">
        <v>1</v>
      </c>
      <c r="S17" s="256">
        <v>10</v>
      </c>
      <c r="T17" s="256">
        <v>54</v>
      </c>
      <c r="U17" s="256">
        <v>9</v>
      </c>
      <c r="V17" s="256">
        <v>13</v>
      </c>
      <c r="W17" s="256">
        <v>126</v>
      </c>
      <c r="X17" s="256">
        <v>12</v>
      </c>
      <c r="Y17" s="256">
        <v>17</v>
      </c>
      <c r="Z17" s="256">
        <v>33</v>
      </c>
      <c r="AA17" s="256">
        <v>187</v>
      </c>
      <c r="AB17" s="256">
        <v>16</v>
      </c>
      <c r="AC17" s="256">
        <v>10</v>
      </c>
      <c r="AD17" s="256">
        <v>28</v>
      </c>
      <c r="AE17" s="256">
        <v>16</v>
      </c>
      <c r="AF17" s="256"/>
    </row>
    <row r="18" spans="1:32" s="77" customFormat="1" ht="30.75" customHeight="1">
      <c r="A18" s="81" t="s">
        <v>1059</v>
      </c>
      <c r="B18" s="226" t="s">
        <v>1351</v>
      </c>
      <c r="C18" s="256">
        <v>650</v>
      </c>
      <c r="D18" s="256">
        <v>26</v>
      </c>
      <c r="E18" s="256">
        <v>0</v>
      </c>
      <c r="F18" s="256">
        <v>0</v>
      </c>
      <c r="G18" s="256">
        <v>2</v>
      </c>
      <c r="H18" s="256">
        <v>4</v>
      </c>
      <c r="I18" s="256">
        <v>30</v>
      </c>
      <c r="J18" s="256">
        <v>22</v>
      </c>
      <c r="K18" s="256">
        <v>4</v>
      </c>
      <c r="L18" s="256">
        <v>14</v>
      </c>
      <c r="M18" s="256">
        <v>1</v>
      </c>
      <c r="N18" s="256">
        <v>4</v>
      </c>
      <c r="O18" s="256">
        <v>11</v>
      </c>
      <c r="P18" s="81" t="s">
        <v>1059</v>
      </c>
      <c r="Q18" s="226" t="s">
        <v>1351</v>
      </c>
      <c r="R18" s="256">
        <v>1</v>
      </c>
      <c r="S18" s="256">
        <v>9</v>
      </c>
      <c r="T18" s="256">
        <v>53</v>
      </c>
      <c r="U18" s="256">
        <v>11</v>
      </c>
      <c r="V18" s="256">
        <v>12</v>
      </c>
      <c r="W18" s="256">
        <v>131</v>
      </c>
      <c r="X18" s="256">
        <v>12</v>
      </c>
      <c r="Y18" s="256">
        <v>16</v>
      </c>
      <c r="Z18" s="256">
        <v>38</v>
      </c>
      <c r="AA18" s="256">
        <v>176</v>
      </c>
      <c r="AB18" s="256">
        <v>17</v>
      </c>
      <c r="AC18" s="256">
        <v>12</v>
      </c>
      <c r="AD18" s="256">
        <v>27</v>
      </c>
      <c r="AE18" s="256">
        <v>17</v>
      </c>
      <c r="AF18" s="256"/>
    </row>
    <row r="19" spans="1:32" s="7" customFormat="1" ht="30.75" customHeight="1">
      <c r="A19" s="81" t="s">
        <v>193</v>
      </c>
      <c r="B19" s="226" t="s">
        <v>1352</v>
      </c>
      <c r="C19" s="256">
        <v>648</v>
      </c>
      <c r="D19" s="256">
        <v>26</v>
      </c>
      <c r="E19" s="256">
        <v>0</v>
      </c>
      <c r="F19" s="256">
        <v>0</v>
      </c>
      <c r="G19" s="256">
        <v>2</v>
      </c>
      <c r="H19" s="256">
        <v>3</v>
      </c>
      <c r="I19" s="256">
        <v>30</v>
      </c>
      <c r="J19" s="256">
        <v>20</v>
      </c>
      <c r="K19" s="256">
        <v>4</v>
      </c>
      <c r="L19" s="256">
        <v>12</v>
      </c>
      <c r="M19" s="256">
        <v>1</v>
      </c>
      <c r="N19" s="256">
        <v>4</v>
      </c>
      <c r="O19" s="256">
        <v>11</v>
      </c>
      <c r="P19" s="815" t="s">
        <v>187</v>
      </c>
      <c r="Q19" s="226" t="s">
        <v>951</v>
      </c>
      <c r="R19" s="256">
        <v>1</v>
      </c>
      <c r="S19" s="256">
        <v>8</v>
      </c>
      <c r="T19" s="256">
        <v>52</v>
      </c>
      <c r="U19" s="256">
        <v>10</v>
      </c>
      <c r="V19" s="256">
        <v>12</v>
      </c>
      <c r="W19" s="256">
        <v>145</v>
      </c>
      <c r="X19" s="256">
        <v>12</v>
      </c>
      <c r="Y19" s="256">
        <v>15</v>
      </c>
      <c r="Z19" s="256">
        <v>36</v>
      </c>
      <c r="AA19" s="256">
        <v>171</v>
      </c>
      <c r="AB19" s="256">
        <v>16</v>
      </c>
      <c r="AC19" s="256">
        <v>11</v>
      </c>
      <c r="AD19" s="256">
        <v>27</v>
      </c>
      <c r="AE19" s="256">
        <v>19</v>
      </c>
      <c r="AF19" s="256"/>
    </row>
    <row r="20" spans="1:32" s="7" customFormat="1" ht="30.75" customHeight="1">
      <c r="A20" s="1022" t="s">
        <v>1582</v>
      </c>
      <c r="B20" s="226" t="s">
        <v>185</v>
      </c>
      <c r="C20" s="256">
        <v>668</v>
      </c>
      <c r="D20" s="256">
        <v>29</v>
      </c>
      <c r="E20" s="256">
        <v>0</v>
      </c>
      <c r="F20" s="256">
        <v>0</v>
      </c>
      <c r="G20" s="256">
        <v>3</v>
      </c>
      <c r="H20" s="256">
        <v>3</v>
      </c>
      <c r="I20" s="256">
        <v>28</v>
      </c>
      <c r="J20" s="256">
        <v>19</v>
      </c>
      <c r="K20" s="256">
        <v>4</v>
      </c>
      <c r="L20" s="256">
        <v>13</v>
      </c>
      <c r="M20" s="256">
        <v>1</v>
      </c>
      <c r="N20" s="256">
        <v>5</v>
      </c>
      <c r="O20" s="256">
        <v>11</v>
      </c>
      <c r="P20" s="815" t="s">
        <v>195</v>
      </c>
      <c r="Q20" s="1023" t="s">
        <v>185</v>
      </c>
      <c r="R20" s="256">
        <v>1</v>
      </c>
      <c r="S20" s="256">
        <v>9</v>
      </c>
      <c r="T20" s="256">
        <v>57</v>
      </c>
      <c r="U20" s="256">
        <v>10</v>
      </c>
      <c r="V20" s="256">
        <v>12</v>
      </c>
      <c r="W20" s="256">
        <v>155</v>
      </c>
      <c r="X20" s="256">
        <v>11</v>
      </c>
      <c r="Y20" s="256">
        <v>17</v>
      </c>
      <c r="Z20" s="256">
        <v>35</v>
      </c>
      <c r="AA20" s="256">
        <v>166</v>
      </c>
      <c r="AB20" s="256">
        <v>16</v>
      </c>
      <c r="AC20" s="256">
        <v>10</v>
      </c>
      <c r="AD20" s="256">
        <v>32</v>
      </c>
      <c r="AE20" s="256">
        <v>21</v>
      </c>
      <c r="AF20" s="256"/>
    </row>
    <row r="21" spans="1:32" s="113" customFormat="1" ht="30.75" customHeight="1">
      <c r="A21" s="758" t="s">
        <v>1581</v>
      </c>
      <c r="B21" s="228" t="s">
        <v>1583</v>
      </c>
      <c r="C21" s="111">
        <v>710</v>
      </c>
      <c r="D21" s="111">
        <v>32</v>
      </c>
      <c r="E21" s="111">
        <v>1</v>
      </c>
      <c r="F21" s="111">
        <v>0</v>
      </c>
      <c r="G21" s="111">
        <v>3</v>
      </c>
      <c r="H21" s="111">
        <v>3</v>
      </c>
      <c r="I21" s="111">
        <v>28</v>
      </c>
      <c r="J21" s="111">
        <v>19</v>
      </c>
      <c r="K21" s="111">
        <v>6</v>
      </c>
      <c r="L21" s="111">
        <v>16</v>
      </c>
      <c r="M21" s="111">
        <v>1</v>
      </c>
      <c r="N21" s="111">
        <v>5</v>
      </c>
      <c r="O21" s="111">
        <v>13</v>
      </c>
      <c r="P21" s="816" t="s">
        <v>1584</v>
      </c>
      <c r="Q21" s="759" t="s">
        <v>1583</v>
      </c>
      <c r="R21" s="111">
        <v>1</v>
      </c>
      <c r="S21" s="111">
        <v>12</v>
      </c>
      <c r="T21" s="111">
        <v>66</v>
      </c>
      <c r="U21" s="111">
        <v>11</v>
      </c>
      <c r="V21" s="111">
        <v>14</v>
      </c>
      <c r="W21" s="111">
        <v>167</v>
      </c>
      <c r="X21" s="111">
        <v>10</v>
      </c>
      <c r="Y21" s="111">
        <v>17</v>
      </c>
      <c r="Z21" s="111">
        <v>35</v>
      </c>
      <c r="AA21" s="111">
        <v>170</v>
      </c>
      <c r="AB21" s="111">
        <v>17</v>
      </c>
      <c r="AC21" s="111">
        <v>12</v>
      </c>
      <c r="AD21" s="111">
        <v>34</v>
      </c>
      <c r="AE21" s="111">
        <v>17</v>
      </c>
      <c r="AF21" s="111"/>
    </row>
    <row r="22" spans="1:32" s="113" customFormat="1" ht="4.5" customHeight="1">
      <c r="A22" s="758"/>
      <c r="B22" s="228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816"/>
      <c r="Q22" s="759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1" ht="15.75">
      <c r="A23" s="978" t="s">
        <v>504</v>
      </c>
      <c r="B23" s="303"/>
      <c r="C23" s="303"/>
      <c r="D23" s="303"/>
      <c r="E23" s="303"/>
      <c r="F23" s="303"/>
      <c r="G23" s="303"/>
      <c r="H23" s="224" t="s">
        <v>503</v>
      </c>
      <c r="I23" s="303"/>
      <c r="J23" s="303"/>
      <c r="K23" s="303"/>
      <c r="L23" s="303"/>
      <c r="M23" s="303"/>
      <c r="N23" s="303"/>
      <c r="O23" s="303"/>
      <c r="P23" s="978" t="s">
        <v>504</v>
      </c>
      <c r="Q23" s="303"/>
      <c r="R23" s="303"/>
      <c r="S23" s="303"/>
      <c r="T23" s="303"/>
      <c r="U23" s="303"/>
      <c r="V23" s="303"/>
      <c r="W23" s="303"/>
      <c r="X23" s="224" t="s">
        <v>503</v>
      </c>
      <c r="Y23" s="303"/>
      <c r="Z23" s="303"/>
      <c r="AA23" s="303"/>
      <c r="AB23" s="303"/>
      <c r="AC23" s="303"/>
      <c r="AD23" s="303"/>
      <c r="AE23" s="303"/>
    </row>
    <row r="26" spans="1:2" ht="15.75">
      <c r="A26" s="301"/>
      <c r="B26" s="301"/>
    </row>
    <row r="27" spans="1:2" ht="15.75">
      <c r="A27" s="301"/>
      <c r="B27" s="301"/>
    </row>
  </sheetData>
  <sheetProtection/>
  <mergeCells count="25">
    <mergeCell ref="AD10:AE10"/>
    <mergeCell ref="AD11:AE11"/>
    <mergeCell ref="N8:O8"/>
    <mergeCell ref="N9:O9"/>
    <mergeCell ref="N10:O10"/>
    <mergeCell ref="N11:O11"/>
    <mergeCell ref="A13:B13"/>
    <mergeCell ref="A2:G2"/>
    <mergeCell ref="A12:B12"/>
    <mergeCell ref="N5:O5"/>
    <mergeCell ref="N6:O6"/>
    <mergeCell ref="A5:B5"/>
    <mergeCell ref="A6:B6"/>
    <mergeCell ref="M4:N4"/>
    <mergeCell ref="H2:O2"/>
    <mergeCell ref="P2:W2"/>
    <mergeCell ref="X2:AE2"/>
    <mergeCell ref="P12:Q12"/>
    <mergeCell ref="P13:Q13"/>
    <mergeCell ref="P5:Q5"/>
    <mergeCell ref="P6:Q6"/>
    <mergeCell ref="AD5:AE5"/>
    <mergeCell ref="AD6:AE6"/>
    <mergeCell ref="AD8:AE8"/>
    <mergeCell ref="AD9:AE9"/>
  </mergeCells>
  <printOptions horizontalCentered="1"/>
  <pageMargins left="0.2755905511811024" right="0.2755905511811024" top="0.4724409448818898" bottom="0.2755905511811024" header="0.31496062992125984" footer="0.31496062992125984"/>
  <pageSetup firstPageNumber="96" useFirstPageNumber="1" horizontalDpi="300" verticalDpi="300" orientation="portrait" paperSize="13" scale="98" r:id="rId3"/>
  <headerFooter>
    <oddFooter>&amp;C&amp;10&amp;P</oddFooter>
  </headerFooter>
  <colBreaks count="2" manualBreakCount="2">
    <brk id="7" max="65535" man="1"/>
    <brk id="15" max="65535" man="1"/>
  </col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F21"/>
  <sheetViews>
    <sheetView zoomScalePageLayoutView="0" workbookViewId="0" topLeftCell="A1">
      <selection activeCell="D22" sqref="D22"/>
    </sheetView>
  </sheetViews>
  <sheetFormatPr defaultColWidth="6.796875" defaultRowHeight="15"/>
  <cols>
    <col min="1" max="1" width="8.69921875" style="7" customWidth="1"/>
    <col min="2" max="2" width="8.796875" style="7" customWidth="1"/>
    <col min="3" max="6" width="10.796875" style="7" customWidth="1"/>
    <col min="7" max="16384" width="6.796875" style="77" customWidth="1"/>
  </cols>
  <sheetData>
    <row r="2" spans="1:6" ht="19.5" customHeight="1">
      <c r="A2" s="1309" t="s">
        <v>1520</v>
      </c>
      <c r="B2" s="1309"/>
      <c r="C2" s="1309"/>
      <c r="D2" s="1309"/>
      <c r="E2" s="1309"/>
      <c r="F2" s="1309"/>
    </row>
    <row r="3" spans="1:6" ht="19.5" customHeight="1">
      <c r="A3" s="1597" t="s">
        <v>1521</v>
      </c>
      <c r="B3" s="1597"/>
      <c r="C3" s="1597"/>
      <c r="D3" s="1597"/>
      <c r="E3" s="1597"/>
      <c r="F3" s="1597"/>
    </row>
    <row r="4" spans="1:6" ht="21" customHeight="1">
      <c r="A4" s="1293" t="s">
        <v>0</v>
      </c>
      <c r="B4" s="1598"/>
      <c r="C4" s="1603" t="s">
        <v>1</v>
      </c>
      <c r="D4" s="1604"/>
      <c r="E4" s="1605"/>
      <c r="F4" s="1606" t="s">
        <v>2</v>
      </c>
    </row>
    <row r="5" spans="1:6" ht="21" customHeight="1">
      <c r="A5" s="1599"/>
      <c r="B5" s="1600"/>
      <c r="C5" s="1608" t="s">
        <v>3</v>
      </c>
      <c r="D5" s="1609"/>
      <c r="E5" s="1610"/>
      <c r="F5" s="1607"/>
    </row>
    <row r="6" spans="1:6" ht="15.75">
      <c r="A6" s="1599"/>
      <c r="B6" s="1600"/>
      <c r="C6" s="370" t="s">
        <v>4</v>
      </c>
      <c r="D6" s="370" t="s">
        <v>5</v>
      </c>
      <c r="E6" s="370" t="s">
        <v>6</v>
      </c>
      <c r="F6" s="1611" t="s">
        <v>7</v>
      </c>
    </row>
    <row r="7" spans="1:6" ht="24.75" customHeight="1">
      <c r="A7" s="1601"/>
      <c r="B7" s="1602"/>
      <c r="C7" s="545" t="s">
        <v>8</v>
      </c>
      <c r="D7" s="545" t="s">
        <v>9</v>
      </c>
      <c r="E7" s="545" t="s">
        <v>10</v>
      </c>
      <c r="F7" s="1608"/>
    </row>
    <row r="8" spans="1:6" ht="42" customHeight="1">
      <c r="A8" s="788" t="s">
        <v>1165</v>
      </c>
      <c r="B8" s="789">
        <v>2003</v>
      </c>
      <c r="C8" s="790">
        <v>84297</v>
      </c>
      <c r="D8" s="790">
        <v>82617</v>
      </c>
      <c r="E8" s="791">
        <v>80326</v>
      </c>
      <c r="F8" s="760">
        <f aca="true" t="shared" si="0" ref="F8:F18">SUM(E8/C8)*100</f>
        <v>95.28927482591314</v>
      </c>
    </row>
    <row r="9" spans="1:6" ht="42" customHeight="1">
      <c r="A9" s="788" t="s">
        <v>1166</v>
      </c>
      <c r="B9" s="789">
        <v>2004</v>
      </c>
      <c r="C9" s="790">
        <v>85177</v>
      </c>
      <c r="D9" s="790">
        <v>83483</v>
      </c>
      <c r="E9" s="791">
        <v>81164</v>
      </c>
      <c r="F9" s="760">
        <f t="shared" si="0"/>
        <v>95.28863425572631</v>
      </c>
    </row>
    <row r="10" spans="1:6" ht="42" customHeight="1">
      <c r="A10" s="788" t="s">
        <v>1167</v>
      </c>
      <c r="B10" s="789">
        <v>2005</v>
      </c>
      <c r="C10" s="790">
        <v>85739</v>
      </c>
      <c r="D10" s="790">
        <v>84032</v>
      </c>
      <c r="E10" s="791">
        <v>81697</v>
      </c>
      <c r="F10" s="760">
        <f t="shared" si="0"/>
        <v>95.28569262529304</v>
      </c>
    </row>
    <row r="11" spans="1:6" ht="42" customHeight="1">
      <c r="A11" s="788" t="s">
        <v>1168</v>
      </c>
      <c r="B11" s="789">
        <v>2006</v>
      </c>
      <c r="C11" s="790">
        <v>86993</v>
      </c>
      <c r="D11" s="790">
        <v>85330</v>
      </c>
      <c r="E11" s="791">
        <v>83006</v>
      </c>
      <c r="F11" s="760">
        <f t="shared" si="0"/>
        <v>95.4168726219351</v>
      </c>
    </row>
    <row r="12" spans="1:6" ht="42" customHeight="1">
      <c r="A12" s="788" t="s">
        <v>1169</v>
      </c>
      <c r="B12" s="789">
        <v>2007</v>
      </c>
      <c r="C12" s="790">
        <v>87976</v>
      </c>
      <c r="D12" s="790">
        <v>86323</v>
      </c>
      <c r="E12" s="791">
        <v>83996</v>
      </c>
      <c r="F12" s="760">
        <f t="shared" si="0"/>
        <v>95.47603891970537</v>
      </c>
    </row>
    <row r="13" spans="1:6" ht="42" customHeight="1">
      <c r="A13" s="788" t="s">
        <v>1172</v>
      </c>
      <c r="B13" s="789">
        <v>2008</v>
      </c>
      <c r="C13" s="790">
        <v>88864</v>
      </c>
      <c r="D13" s="790">
        <v>87224</v>
      </c>
      <c r="E13" s="791">
        <v>84990</v>
      </c>
      <c r="F13" s="760">
        <f t="shared" si="0"/>
        <v>95.6405293482175</v>
      </c>
    </row>
    <row r="14" spans="1:6" ht="42" customHeight="1">
      <c r="A14" s="788" t="s">
        <v>1173</v>
      </c>
      <c r="B14" s="789">
        <v>2009</v>
      </c>
      <c r="C14" s="790">
        <v>89499</v>
      </c>
      <c r="D14" s="790">
        <v>87879</v>
      </c>
      <c r="E14" s="791">
        <v>85673</v>
      </c>
      <c r="F14" s="760">
        <f t="shared" si="0"/>
        <v>95.72509190046816</v>
      </c>
    </row>
    <row r="15" spans="1:6" ht="42" customHeight="1">
      <c r="A15" s="788" t="s">
        <v>1174</v>
      </c>
      <c r="B15" s="789">
        <v>2010</v>
      </c>
      <c r="C15" s="790">
        <v>89825</v>
      </c>
      <c r="D15" s="790">
        <v>88226</v>
      </c>
      <c r="E15" s="791">
        <v>86045</v>
      </c>
      <c r="F15" s="760">
        <f t="shared" si="0"/>
        <v>95.79181742276648</v>
      </c>
    </row>
    <row r="16" spans="1:6" s="7" customFormat="1" ht="42" customHeight="1">
      <c r="A16" s="788" t="s">
        <v>196</v>
      </c>
      <c r="B16" s="789">
        <v>2011</v>
      </c>
      <c r="C16" s="790">
        <v>90591</v>
      </c>
      <c r="D16" s="790">
        <v>89018</v>
      </c>
      <c r="E16" s="790">
        <v>86845</v>
      </c>
      <c r="F16" s="760">
        <f t="shared" si="0"/>
        <v>95.86493139495093</v>
      </c>
    </row>
    <row r="17" spans="1:6" s="7" customFormat="1" ht="42" customHeight="1">
      <c r="A17" s="788" t="s">
        <v>1941</v>
      </c>
      <c r="B17" s="789">
        <v>2012</v>
      </c>
      <c r="C17" s="1173">
        <v>91367</v>
      </c>
      <c r="D17" s="1173">
        <v>89794</v>
      </c>
      <c r="E17" s="1173">
        <v>87629</v>
      </c>
      <c r="F17" s="760">
        <f t="shared" si="0"/>
        <v>95.9088073374413</v>
      </c>
    </row>
    <row r="18" spans="1:6" ht="42" customHeight="1">
      <c r="A18" s="792" t="s">
        <v>1585</v>
      </c>
      <c r="B18" s="793">
        <v>2013</v>
      </c>
      <c r="C18" s="960">
        <v>91939</v>
      </c>
      <c r="D18" s="960">
        <v>90388</v>
      </c>
      <c r="E18" s="960">
        <v>88251</v>
      </c>
      <c r="F18" s="959">
        <f t="shared" si="0"/>
        <v>95.98864464481885</v>
      </c>
    </row>
    <row r="19" spans="2:6" ht="6" customHeight="1" thickBot="1">
      <c r="B19" s="794"/>
      <c r="C19" s="790"/>
      <c r="D19" s="790"/>
      <c r="E19" s="790"/>
      <c r="F19" s="790"/>
    </row>
    <row r="20" spans="1:6" s="980" customFormat="1" ht="20.25" customHeight="1">
      <c r="A20" s="795" t="s">
        <v>11</v>
      </c>
      <c r="B20" s="979"/>
      <c r="C20" s="979"/>
      <c r="D20" s="979"/>
      <c r="E20" s="979"/>
      <c r="F20" s="979"/>
    </row>
    <row r="21" s="139" customFormat="1" ht="20.25" customHeight="1">
      <c r="A21" s="139" t="s">
        <v>505</v>
      </c>
    </row>
    <row r="22" ht="18.75" customHeight="1"/>
  </sheetData>
  <sheetProtection/>
  <mergeCells count="7">
    <mergeCell ref="A2:F2"/>
    <mergeCell ref="A3:F3"/>
    <mergeCell ref="A4:B7"/>
    <mergeCell ref="C4:E4"/>
    <mergeCell ref="F4:F5"/>
    <mergeCell ref="C5:E5"/>
    <mergeCell ref="F6:F7"/>
  </mergeCells>
  <printOptions horizontalCentered="1"/>
  <pageMargins left="0.2755905511811024" right="0.2755905511811024" top="0.4724409448818898" bottom="0.2755905511811024" header="0.31496062992125984" footer="0.31496062992125984"/>
  <pageSetup firstPageNumber="100" useFirstPageNumber="1" horizontalDpi="300" verticalDpi="300" orientation="portrait" paperSize="13" r:id="rId1"/>
  <headerFooter>
    <oddFooter>&amp;C&amp;10&amp;P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22">
      <selection activeCell="D47" sqref="D47"/>
    </sheetView>
  </sheetViews>
  <sheetFormatPr defaultColWidth="6.796875" defaultRowHeight="15"/>
  <cols>
    <col min="1" max="1" width="18.19921875" style="322" customWidth="1"/>
    <col min="2" max="3" width="7" style="322" customWidth="1"/>
    <col min="4" max="4" width="8" style="322" customWidth="1"/>
    <col min="5" max="6" width="7" style="322" customWidth="1"/>
    <col min="7" max="7" width="7.69921875" style="322" customWidth="1"/>
    <col min="8" max="16384" width="6.796875" style="322" customWidth="1"/>
  </cols>
  <sheetData>
    <row r="1" spans="1:7" s="323" customFormat="1" ht="18" customHeight="1">
      <c r="A1" s="1612" t="s">
        <v>1353</v>
      </c>
      <c r="B1" s="1612"/>
      <c r="C1" s="1612"/>
      <c r="D1" s="1612"/>
      <c r="E1" s="1612"/>
      <c r="F1" s="1612"/>
      <c r="G1" s="1612"/>
    </row>
    <row r="2" spans="1:7" s="323" customFormat="1" ht="21" customHeight="1">
      <c r="A2" s="1612" t="s">
        <v>1195</v>
      </c>
      <c r="B2" s="1612"/>
      <c r="C2" s="1612"/>
      <c r="D2" s="1612"/>
      <c r="E2" s="1612"/>
      <c r="F2" s="1612"/>
      <c r="G2" s="1612"/>
    </row>
    <row r="3" spans="1:7" s="323" customFormat="1" ht="19.5" customHeight="1">
      <c r="A3" s="1613" t="s">
        <v>1560</v>
      </c>
      <c r="B3" s="1613"/>
      <c r="C3" s="1613"/>
      <c r="D3" s="1613"/>
      <c r="E3" s="1613"/>
      <c r="F3" s="1613"/>
      <c r="G3" s="1613"/>
    </row>
    <row r="4" spans="1:7" s="323" customFormat="1" ht="15.75" customHeight="1">
      <c r="A4" s="324" t="s">
        <v>1034</v>
      </c>
      <c r="D4" s="325"/>
      <c r="E4" s="325"/>
      <c r="G4" s="325"/>
    </row>
    <row r="5" spans="1:7" s="326" customFormat="1" ht="16.5" customHeight="1">
      <c r="A5" s="1620" t="s">
        <v>1354</v>
      </c>
      <c r="B5" s="1617" t="s">
        <v>1355</v>
      </c>
      <c r="C5" s="1618"/>
      <c r="D5" s="1619"/>
      <c r="E5" s="1617" t="s">
        <v>1356</v>
      </c>
      <c r="F5" s="1618"/>
      <c r="G5" s="1618"/>
    </row>
    <row r="6" spans="1:7" s="326" customFormat="1" ht="15" customHeight="1">
      <c r="A6" s="1621"/>
      <c r="B6" s="1614" t="s">
        <v>1357</v>
      </c>
      <c r="C6" s="1614" t="s">
        <v>1358</v>
      </c>
      <c r="D6" s="1624" t="s">
        <v>1359</v>
      </c>
      <c r="E6" s="1614" t="s">
        <v>1357</v>
      </c>
      <c r="F6" s="1614" t="s">
        <v>1358</v>
      </c>
      <c r="G6" s="1624" t="s">
        <v>1359</v>
      </c>
    </row>
    <row r="7" spans="1:7" s="326" customFormat="1" ht="13.5" customHeight="1">
      <c r="A7" s="1621"/>
      <c r="B7" s="1615"/>
      <c r="C7" s="1615"/>
      <c r="D7" s="1613"/>
      <c r="E7" s="1615"/>
      <c r="F7" s="1615"/>
      <c r="G7" s="1613"/>
    </row>
    <row r="8" spans="1:7" s="326" customFormat="1" ht="18.75" customHeight="1">
      <c r="A8" s="1622"/>
      <c r="B8" s="1616"/>
      <c r="C8" s="1616"/>
      <c r="D8" s="1625"/>
      <c r="E8" s="1616"/>
      <c r="F8" s="1616"/>
      <c r="G8" s="1625"/>
    </row>
    <row r="9" spans="1:7" ht="23.25" customHeight="1">
      <c r="A9" s="330" t="s">
        <v>1360</v>
      </c>
      <c r="B9" s="111">
        <v>25220</v>
      </c>
      <c r="C9" s="111">
        <v>20611</v>
      </c>
      <c r="D9" s="111">
        <f>SUM(C9-B9)</f>
        <v>-4609</v>
      </c>
      <c r="E9" s="111">
        <v>30557</v>
      </c>
      <c r="F9" s="111">
        <v>31112</v>
      </c>
      <c r="G9" s="111">
        <f>SUM(F9-E9)</f>
        <v>555</v>
      </c>
    </row>
    <row r="10" spans="1:7" ht="24.75" customHeight="1">
      <c r="A10" s="330" t="s">
        <v>1361</v>
      </c>
      <c r="B10" s="256">
        <v>25220</v>
      </c>
      <c r="C10" s="256">
        <v>20611</v>
      </c>
      <c r="D10" s="256">
        <f aca="true" t="shared" si="0" ref="D10:D45">SUM(C10-B10)</f>
        <v>-4609</v>
      </c>
      <c r="E10" s="256">
        <v>30557</v>
      </c>
      <c r="F10" s="256">
        <v>31112</v>
      </c>
      <c r="G10" s="256">
        <f aca="true" t="shared" si="1" ref="G10:G26">SUM(F10-E10)</f>
        <v>555</v>
      </c>
    </row>
    <row r="11" spans="1:7" ht="26.25" customHeight="1">
      <c r="A11" s="330" t="s">
        <v>1362</v>
      </c>
      <c r="B11" s="256">
        <v>30</v>
      </c>
      <c r="C11" s="256">
        <v>395</v>
      </c>
      <c r="D11" s="256">
        <f t="shared" si="0"/>
        <v>365</v>
      </c>
      <c r="E11" s="256">
        <v>0</v>
      </c>
      <c r="F11" s="256">
        <v>598</v>
      </c>
      <c r="G11" s="256">
        <f t="shared" si="1"/>
        <v>598</v>
      </c>
    </row>
    <row r="12" spans="1:7" ht="27" customHeight="1">
      <c r="A12" s="330" t="s">
        <v>550</v>
      </c>
      <c r="B12" s="256">
        <v>30</v>
      </c>
      <c r="C12" s="256">
        <v>395</v>
      </c>
      <c r="D12" s="256">
        <f t="shared" si="0"/>
        <v>365</v>
      </c>
      <c r="E12" s="256">
        <v>0</v>
      </c>
      <c r="F12" s="256">
        <v>598</v>
      </c>
      <c r="G12" s="256">
        <f t="shared" si="1"/>
        <v>598</v>
      </c>
    </row>
    <row r="13" spans="1:7" ht="27" customHeight="1">
      <c r="A13" s="330" t="s">
        <v>551</v>
      </c>
      <c r="B13" s="256">
        <v>30</v>
      </c>
      <c r="C13" s="256">
        <v>395</v>
      </c>
      <c r="D13" s="256">
        <f t="shared" si="0"/>
        <v>365</v>
      </c>
      <c r="E13" s="256">
        <v>0</v>
      </c>
      <c r="F13" s="256">
        <v>598</v>
      </c>
      <c r="G13" s="256">
        <f t="shared" si="1"/>
        <v>598</v>
      </c>
    </row>
    <row r="14" spans="1:7" ht="27" customHeight="1">
      <c r="A14" s="331" t="s">
        <v>1363</v>
      </c>
      <c r="B14" s="256">
        <v>11924</v>
      </c>
      <c r="C14" s="256">
        <v>7593</v>
      </c>
      <c r="D14" s="256">
        <f t="shared" si="0"/>
        <v>-4331</v>
      </c>
      <c r="E14" s="256">
        <v>8998</v>
      </c>
      <c r="F14" s="256">
        <v>10054</v>
      </c>
      <c r="G14" s="256">
        <f t="shared" si="1"/>
        <v>1056</v>
      </c>
    </row>
    <row r="15" spans="1:7" ht="27" customHeight="1">
      <c r="A15" s="331" t="s">
        <v>552</v>
      </c>
      <c r="B15" s="256">
        <v>430</v>
      </c>
      <c r="C15" s="256">
        <v>450</v>
      </c>
      <c r="D15" s="256">
        <f t="shared" si="0"/>
        <v>20</v>
      </c>
      <c r="E15" s="256">
        <v>306</v>
      </c>
      <c r="F15" s="256">
        <v>378</v>
      </c>
      <c r="G15" s="256">
        <f t="shared" si="1"/>
        <v>72</v>
      </c>
    </row>
    <row r="16" spans="1:7" ht="27" customHeight="1">
      <c r="A16" s="331" t="s">
        <v>553</v>
      </c>
      <c r="B16" s="256">
        <v>430</v>
      </c>
      <c r="C16" s="256">
        <v>417</v>
      </c>
      <c r="D16" s="256">
        <f t="shared" si="0"/>
        <v>-13</v>
      </c>
      <c r="E16" s="256">
        <v>306</v>
      </c>
      <c r="F16" s="256">
        <v>378</v>
      </c>
      <c r="G16" s="256">
        <f t="shared" si="1"/>
        <v>72</v>
      </c>
    </row>
    <row r="17" spans="1:7" ht="27" customHeight="1">
      <c r="A17" s="331" t="s">
        <v>1558</v>
      </c>
      <c r="B17" s="256">
        <v>0</v>
      </c>
      <c r="C17" s="256">
        <v>33</v>
      </c>
      <c r="D17" s="256">
        <f t="shared" si="0"/>
        <v>33</v>
      </c>
      <c r="E17" s="256">
        <v>0</v>
      </c>
      <c r="F17" s="256">
        <v>0</v>
      </c>
      <c r="G17" s="256">
        <f t="shared" si="1"/>
        <v>0</v>
      </c>
    </row>
    <row r="18" spans="1:7" ht="27" customHeight="1">
      <c r="A18" s="331" t="s">
        <v>554</v>
      </c>
      <c r="B18" s="256">
        <v>11494</v>
      </c>
      <c r="C18" s="256">
        <v>7143</v>
      </c>
      <c r="D18" s="256">
        <f t="shared" si="0"/>
        <v>-4351</v>
      </c>
      <c r="E18" s="256">
        <v>8692</v>
      </c>
      <c r="F18" s="256">
        <v>9676</v>
      </c>
      <c r="G18" s="256">
        <f t="shared" si="1"/>
        <v>984</v>
      </c>
    </row>
    <row r="19" spans="1:7" ht="27" customHeight="1">
      <c r="A19" s="331" t="s">
        <v>555</v>
      </c>
      <c r="B19" s="256">
        <v>70</v>
      </c>
      <c r="C19" s="256">
        <v>37</v>
      </c>
      <c r="D19" s="256">
        <f t="shared" si="0"/>
        <v>-33</v>
      </c>
      <c r="E19" s="256">
        <v>25</v>
      </c>
      <c r="F19" s="256">
        <v>49</v>
      </c>
      <c r="G19" s="256">
        <f t="shared" si="1"/>
        <v>24</v>
      </c>
    </row>
    <row r="20" spans="1:7" ht="27" customHeight="1">
      <c r="A20" s="331" t="s">
        <v>556</v>
      </c>
      <c r="B20" s="256">
        <v>11424</v>
      </c>
      <c r="C20" s="256">
        <v>7106</v>
      </c>
      <c r="D20" s="256">
        <f t="shared" si="0"/>
        <v>-4318</v>
      </c>
      <c r="E20" s="256">
        <v>8667</v>
      </c>
      <c r="F20" s="256">
        <v>9627</v>
      </c>
      <c r="G20" s="256">
        <f t="shared" si="1"/>
        <v>960</v>
      </c>
    </row>
    <row r="21" spans="1:7" ht="27" customHeight="1">
      <c r="A21" s="331" t="s">
        <v>1364</v>
      </c>
      <c r="B21" s="256">
        <v>963</v>
      </c>
      <c r="C21" s="256">
        <v>173</v>
      </c>
      <c r="D21" s="256">
        <f t="shared" si="0"/>
        <v>-790</v>
      </c>
      <c r="E21" s="256">
        <v>913</v>
      </c>
      <c r="F21" s="256">
        <v>878</v>
      </c>
      <c r="G21" s="256">
        <f t="shared" si="1"/>
        <v>-35</v>
      </c>
    </row>
    <row r="22" spans="1:7" ht="27" customHeight="1">
      <c r="A22" s="331" t="s">
        <v>557</v>
      </c>
      <c r="B22" s="256">
        <v>953</v>
      </c>
      <c r="C22" s="256">
        <v>150</v>
      </c>
      <c r="D22" s="256">
        <f t="shared" si="0"/>
        <v>-803</v>
      </c>
      <c r="E22" s="256">
        <v>903</v>
      </c>
      <c r="F22" s="256">
        <v>878</v>
      </c>
      <c r="G22" s="256">
        <f t="shared" si="1"/>
        <v>-25</v>
      </c>
    </row>
    <row r="23" spans="1:7" ht="27" customHeight="1">
      <c r="A23" s="331" t="s">
        <v>558</v>
      </c>
      <c r="B23" s="256">
        <v>100</v>
      </c>
      <c r="C23" s="256">
        <v>144</v>
      </c>
      <c r="D23" s="256">
        <f t="shared" si="0"/>
        <v>44</v>
      </c>
      <c r="E23" s="256">
        <v>50</v>
      </c>
      <c r="F23" s="256">
        <v>136</v>
      </c>
      <c r="G23" s="256">
        <f t="shared" si="1"/>
        <v>86</v>
      </c>
    </row>
    <row r="24" spans="1:7" ht="27" customHeight="1">
      <c r="A24" s="331" t="s">
        <v>559</v>
      </c>
      <c r="B24" s="256">
        <v>853</v>
      </c>
      <c r="C24" s="256">
        <v>6</v>
      </c>
      <c r="D24" s="256">
        <f t="shared" si="0"/>
        <v>-847</v>
      </c>
      <c r="E24" s="256">
        <v>853</v>
      </c>
      <c r="F24" s="256">
        <v>742</v>
      </c>
      <c r="G24" s="256">
        <f t="shared" si="1"/>
        <v>-111</v>
      </c>
    </row>
    <row r="25" spans="1:7" ht="27" customHeight="1">
      <c r="A25" s="331" t="s">
        <v>560</v>
      </c>
      <c r="B25" s="256">
        <v>10</v>
      </c>
      <c r="C25" s="256">
        <v>23</v>
      </c>
      <c r="D25" s="256">
        <f t="shared" si="0"/>
        <v>13</v>
      </c>
      <c r="E25" s="256">
        <v>10</v>
      </c>
      <c r="F25" s="256">
        <v>0</v>
      </c>
      <c r="G25" s="256">
        <f t="shared" si="1"/>
        <v>-10</v>
      </c>
    </row>
    <row r="26" spans="1:8" ht="27" customHeight="1">
      <c r="A26" s="781" t="s">
        <v>561</v>
      </c>
      <c r="B26" s="782">
        <v>10</v>
      </c>
      <c r="C26" s="782">
        <v>23</v>
      </c>
      <c r="D26" s="782">
        <f t="shared" si="0"/>
        <v>13</v>
      </c>
      <c r="E26" s="782">
        <v>10</v>
      </c>
      <c r="F26" s="782">
        <v>0</v>
      </c>
      <c r="G26" s="782">
        <f t="shared" si="1"/>
        <v>-10</v>
      </c>
      <c r="H26" s="982"/>
    </row>
    <row r="27" spans="1:7" ht="15.75">
      <c r="A27" s="332" t="s">
        <v>1325</v>
      </c>
      <c r="B27" s="333"/>
      <c r="C27" s="333"/>
      <c r="D27" s="333"/>
      <c r="E27" s="333"/>
      <c r="F27" s="333"/>
      <c r="G27" s="333"/>
    </row>
    <row r="28" spans="1:7" s="323" customFormat="1" ht="21" customHeight="1">
      <c r="A28" s="1612" t="s">
        <v>21</v>
      </c>
      <c r="B28" s="1612"/>
      <c r="C28" s="1612"/>
      <c r="D28" s="1612"/>
      <c r="E28" s="1612"/>
      <c r="F28" s="1612"/>
      <c r="G28" s="1612"/>
    </row>
    <row r="29" spans="1:7" s="323" customFormat="1" ht="21" customHeight="1">
      <c r="A29" s="981" t="s">
        <v>22</v>
      </c>
      <c r="B29" s="783"/>
      <c r="C29" s="783"/>
      <c r="D29" s="783"/>
      <c r="E29" s="783"/>
      <c r="F29" s="783"/>
      <c r="G29" s="783"/>
    </row>
    <row r="30" spans="1:7" s="323" customFormat="1" ht="19.5" customHeight="1">
      <c r="A30" s="1613" t="s">
        <v>1560</v>
      </c>
      <c r="B30" s="1613"/>
      <c r="C30" s="1613"/>
      <c r="D30" s="1613"/>
      <c r="E30" s="1613"/>
      <c r="F30" s="1613"/>
      <c r="G30" s="1613"/>
    </row>
    <row r="31" spans="4:7" s="323" customFormat="1" ht="15.75" customHeight="1">
      <c r="D31" s="325"/>
      <c r="E31" s="325"/>
      <c r="F31" s="1623" t="s">
        <v>506</v>
      </c>
      <c r="G31" s="1623"/>
    </row>
    <row r="32" spans="1:7" s="326" customFormat="1" ht="16.5" customHeight="1">
      <c r="A32" s="1620" t="s">
        <v>1354</v>
      </c>
      <c r="B32" s="1617" t="s">
        <v>1559</v>
      </c>
      <c r="C32" s="1618"/>
      <c r="D32" s="1619"/>
      <c r="E32" s="1617" t="s">
        <v>1356</v>
      </c>
      <c r="F32" s="1618"/>
      <c r="G32" s="1618"/>
    </row>
    <row r="33" spans="1:7" s="326" customFormat="1" ht="15" customHeight="1">
      <c r="A33" s="1621"/>
      <c r="B33" s="1614" t="s">
        <v>1357</v>
      </c>
      <c r="C33" s="1614" t="s">
        <v>1358</v>
      </c>
      <c r="D33" s="1624" t="s">
        <v>1359</v>
      </c>
      <c r="E33" s="1614" t="s">
        <v>1357</v>
      </c>
      <c r="F33" s="1614" t="s">
        <v>1358</v>
      </c>
      <c r="G33" s="1624" t="s">
        <v>1359</v>
      </c>
    </row>
    <row r="34" spans="1:7" s="326" customFormat="1" ht="13.5" customHeight="1">
      <c r="A34" s="1621"/>
      <c r="B34" s="1615"/>
      <c r="C34" s="1615"/>
      <c r="D34" s="1613"/>
      <c r="E34" s="1615"/>
      <c r="F34" s="1615"/>
      <c r="G34" s="1613"/>
    </row>
    <row r="35" spans="1:7" s="326" customFormat="1" ht="25.5" customHeight="1">
      <c r="A35" s="1622"/>
      <c r="B35" s="1616"/>
      <c r="C35" s="1616"/>
      <c r="D35" s="1625"/>
      <c r="E35" s="1616"/>
      <c r="F35" s="1616"/>
      <c r="G35" s="1625"/>
    </row>
    <row r="36" spans="1:7" ht="27" customHeight="1">
      <c r="A36" s="742" t="s">
        <v>167</v>
      </c>
      <c r="B36" s="256">
        <v>10449</v>
      </c>
      <c r="C36" s="256">
        <v>8177</v>
      </c>
      <c r="D36" s="256">
        <f t="shared" si="0"/>
        <v>-2272</v>
      </c>
      <c r="E36" s="256">
        <v>10000</v>
      </c>
      <c r="F36" s="256">
        <v>7003</v>
      </c>
      <c r="G36" s="256">
        <f aca="true" t="shared" si="2" ref="G36:G45">SUM(F36-E36)</f>
        <v>-2997</v>
      </c>
    </row>
    <row r="37" spans="1:7" ht="42" customHeight="1">
      <c r="A37" s="331" t="s">
        <v>562</v>
      </c>
      <c r="B37" s="256">
        <v>10449</v>
      </c>
      <c r="C37" s="256">
        <v>8177</v>
      </c>
      <c r="D37" s="256">
        <f t="shared" si="0"/>
        <v>-2272</v>
      </c>
      <c r="E37" s="256">
        <v>10000</v>
      </c>
      <c r="F37" s="256">
        <v>7003</v>
      </c>
      <c r="G37" s="256">
        <f t="shared" si="2"/>
        <v>-2997</v>
      </c>
    </row>
    <row r="38" spans="1:7" ht="27" customHeight="1">
      <c r="A38" s="331" t="s">
        <v>169</v>
      </c>
      <c r="B38" s="256">
        <v>10449</v>
      </c>
      <c r="C38" s="256">
        <v>8177</v>
      </c>
      <c r="D38" s="256">
        <f t="shared" si="0"/>
        <v>-2272</v>
      </c>
      <c r="E38" s="256">
        <v>10000</v>
      </c>
      <c r="F38" s="256">
        <v>7003</v>
      </c>
      <c r="G38" s="256">
        <f t="shared" si="2"/>
        <v>-2997</v>
      </c>
    </row>
    <row r="39" spans="1:7" ht="27" customHeight="1">
      <c r="A39" s="742" t="s">
        <v>168</v>
      </c>
      <c r="B39" s="256">
        <v>150</v>
      </c>
      <c r="C39" s="256">
        <v>111</v>
      </c>
      <c r="D39" s="256">
        <f t="shared" si="0"/>
        <v>-39</v>
      </c>
      <c r="E39" s="256">
        <v>150</v>
      </c>
      <c r="F39" s="256">
        <v>106</v>
      </c>
      <c r="G39" s="256">
        <f t="shared" si="2"/>
        <v>-44</v>
      </c>
    </row>
    <row r="40" spans="1:7" ht="27" customHeight="1">
      <c r="A40" s="331" t="s">
        <v>563</v>
      </c>
      <c r="B40" s="256">
        <v>150</v>
      </c>
      <c r="C40" s="256">
        <v>111</v>
      </c>
      <c r="D40" s="256">
        <f t="shared" si="0"/>
        <v>-39</v>
      </c>
      <c r="E40" s="256">
        <v>150</v>
      </c>
      <c r="F40" s="256">
        <v>106</v>
      </c>
      <c r="G40" s="256">
        <f t="shared" si="2"/>
        <v>-44</v>
      </c>
    </row>
    <row r="41" spans="1:7" ht="27" customHeight="1">
      <c r="A41" s="331" t="s">
        <v>170</v>
      </c>
      <c r="B41" s="256">
        <v>150</v>
      </c>
      <c r="C41" s="256">
        <v>111</v>
      </c>
      <c r="D41" s="256">
        <f t="shared" si="0"/>
        <v>-39</v>
      </c>
      <c r="E41" s="256">
        <v>150</v>
      </c>
      <c r="F41" s="256">
        <v>106</v>
      </c>
      <c r="G41" s="256">
        <f t="shared" si="2"/>
        <v>-44</v>
      </c>
    </row>
    <row r="42" spans="1:7" ht="24" customHeight="1">
      <c r="A42" s="331" t="s">
        <v>1365</v>
      </c>
      <c r="B42" s="256">
        <v>1704</v>
      </c>
      <c r="C42" s="256">
        <v>4162</v>
      </c>
      <c r="D42" s="256">
        <f t="shared" si="0"/>
        <v>2458</v>
      </c>
      <c r="E42" s="256">
        <v>10496</v>
      </c>
      <c r="F42" s="256">
        <v>12473</v>
      </c>
      <c r="G42" s="256">
        <f t="shared" si="2"/>
        <v>1977</v>
      </c>
    </row>
    <row r="43" spans="1:7" ht="24" customHeight="1">
      <c r="A43" s="331" t="s">
        <v>564</v>
      </c>
      <c r="B43" s="256">
        <v>1704</v>
      </c>
      <c r="C43" s="256">
        <v>4162</v>
      </c>
      <c r="D43" s="256">
        <f t="shared" si="0"/>
        <v>2458</v>
      </c>
      <c r="E43" s="256">
        <v>10496</v>
      </c>
      <c r="F43" s="256">
        <v>12473</v>
      </c>
      <c r="G43" s="256">
        <f t="shared" si="2"/>
        <v>1977</v>
      </c>
    </row>
    <row r="44" spans="1:7" ht="40.5" customHeight="1">
      <c r="A44" s="331" t="s">
        <v>565</v>
      </c>
      <c r="B44" s="256">
        <v>0</v>
      </c>
      <c r="C44" s="256">
        <v>42</v>
      </c>
      <c r="D44" s="256">
        <f t="shared" si="0"/>
        <v>42</v>
      </c>
      <c r="E44" s="256">
        <v>0</v>
      </c>
      <c r="F44" s="256">
        <v>647</v>
      </c>
      <c r="G44" s="256">
        <f t="shared" si="2"/>
        <v>647</v>
      </c>
    </row>
    <row r="45" spans="1:7" ht="24" customHeight="1">
      <c r="A45" s="331" t="s">
        <v>566</v>
      </c>
      <c r="B45" s="256">
        <v>1704</v>
      </c>
      <c r="C45" s="256">
        <v>4120</v>
      </c>
      <c r="D45" s="256">
        <f t="shared" si="0"/>
        <v>2416</v>
      </c>
      <c r="E45" s="256">
        <v>10496</v>
      </c>
      <c r="F45" s="256">
        <v>11826</v>
      </c>
      <c r="G45" s="256">
        <f t="shared" si="2"/>
        <v>1330</v>
      </c>
    </row>
    <row r="46" spans="1:7" ht="24" customHeight="1">
      <c r="A46" s="331"/>
      <c r="B46" s="256"/>
      <c r="C46" s="256"/>
      <c r="D46" s="256"/>
      <c r="E46" s="256"/>
      <c r="F46" s="256"/>
      <c r="G46" s="256"/>
    </row>
    <row r="47" spans="1:7" ht="24" customHeight="1">
      <c r="A47" s="331"/>
      <c r="B47" s="256"/>
      <c r="C47" s="256"/>
      <c r="D47" s="256"/>
      <c r="E47" s="256"/>
      <c r="F47" s="256"/>
      <c r="G47" s="256"/>
    </row>
    <row r="48" spans="1:7" ht="24" customHeight="1">
      <c r="A48" s="331"/>
      <c r="B48" s="256"/>
      <c r="C48" s="256"/>
      <c r="D48" s="256"/>
      <c r="E48" s="256"/>
      <c r="F48" s="256"/>
      <c r="G48" s="256"/>
    </row>
    <row r="49" spans="1:7" ht="24" customHeight="1">
      <c r="A49" s="331"/>
      <c r="B49" s="256"/>
      <c r="C49" s="256"/>
      <c r="D49" s="256"/>
      <c r="E49" s="256"/>
      <c r="F49" s="256"/>
      <c r="G49" s="256"/>
    </row>
    <row r="50" spans="1:7" ht="24" customHeight="1">
      <c r="A50" s="331"/>
      <c r="B50" s="256"/>
      <c r="C50" s="256"/>
      <c r="D50" s="256"/>
      <c r="E50" s="256"/>
      <c r="F50" s="256"/>
      <c r="G50" s="256"/>
    </row>
    <row r="51" spans="1:7" ht="24" customHeight="1">
      <c r="A51" s="331"/>
      <c r="B51" s="256"/>
      <c r="C51" s="256"/>
      <c r="D51" s="256"/>
      <c r="E51" s="256"/>
      <c r="F51" s="256"/>
      <c r="G51" s="256"/>
    </row>
    <row r="52" spans="1:7" ht="24" customHeight="1">
      <c r="A52" s="781"/>
      <c r="B52" s="782"/>
      <c r="C52" s="782"/>
      <c r="D52" s="782"/>
      <c r="E52" s="782"/>
      <c r="F52" s="782"/>
      <c r="G52" s="782"/>
    </row>
    <row r="53" ht="15.75">
      <c r="A53" s="244" t="s">
        <v>25</v>
      </c>
    </row>
  </sheetData>
  <sheetProtection/>
  <mergeCells count="24">
    <mergeCell ref="A30:G30"/>
    <mergeCell ref="F6:F8"/>
    <mergeCell ref="G6:G8"/>
    <mergeCell ref="A5:A8"/>
    <mergeCell ref="D6:D8"/>
    <mergeCell ref="E33:E35"/>
    <mergeCell ref="D33:D35"/>
    <mergeCell ref="F33:F35"/>
    <mergeCell ref="A28:G28"/>
    <mergeCell ref="E6:E8"/>
    <mergeCell ref="A32:A35"/>
    <mergeCell ref="F31:G31"/>
    <mergeCell ref="E32:G32"/>
    <mergeCell ref="G33:G35"/>
    <mergeCell ref="B33:B35"/>
    <mergeCell ref="C33:C35"/>
    <mergeCell ref="B32:D32"/>
    <mergeCell ref="A1:G1"/>
    <mergeCell ref="A2:G2"/>
    <mergeCell ref="A3:G3"/>
    <mergeCell ref="B6:B8"/>
    <mergeCell ref="C6:C8"/>
    <mergeCell ref="B5:D5"/>
    <mergeCell ref="E5:G5"/>
  </mergeCells>
  <printOptions horizontalCentered="1"/>
  <pageMargins left="0.2755905511811024" right="0.2755905511811024" top="0.4724409448818898" bottom="0.2755905511811024" header="0.31496062992125984" footer="0.31496062992125984"/>
  <pageSetup firstPageNumber="101" useFirstPageNumber="1" horizontalDpi="300" verticalDpi="300" orientation="portrait" paperSize="13" r:id="rId1"/>
  <headerFooter>
    <oddFooter>&amp;C&amp;10&amp;P</oddFooter>
  </headerFooter>
  <rowBreaks count="1" manualBreakCount="1">
    <brk id="27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9">
      <selection activeCell="D23" sqref="D23"/>
    </sheetView>
  </sheetViews>
  <sheetFormatPr defaultColWidth="6.796875" defaultRowHeight="15"/>
  <cols>
    <col min="1" max="1" width="19.3984375" style="322" customWidth="1"/>
    <col min="2" max="7" width="7.3984375" style="322" customWidth="1"/>
    <col min="8" max="16384" width="6.796875" style="322" customWidth="1"/>
  </cols>
  <sheetData>
    <row r="2" spans="1:7" ht="21" customHeight="1">
      <c r="A2" s="1626" t="s">
        <v>1366</v>
      </c>
      <c r="B2" s="1626"/>
      <c r="C2" s="1626"/>
      <c r="D2" s="1626"/>
      <c r="E2" s="1626"/>
      <c r="F2" s="1626"/>
      <c r="G2" s="1626"/>
    </row>
    <row r="3" spans="1:7" ht="21" customHeight="1">
      <c r="A3" s="1626" t="s">
        <v>1196</v>
      </c>
      <c r="B3" s="1626"/>
      <c r="C3" s="1626"/>
      <c r="D3" s="1626"/>
      <c r="E3" s="1626"/>
      <c r="F3" s="1626"/>
      <c r="G3" s="1626"/>
    </row>
    <row r="4" spans="1:7" ht="21" customHeight="1">
      <c r="A4" s="1613" t="s">
        <v>1560</v>
      </c>
      <c r="B4" s="1613"/>
      <c r="C4" s="1613"/>
      <c r="D4" s="1613"/>
      <c r="E4" s="1613"/>
      <c r="F4" s="1613"/>
      <c r="G4" s="1613"/>
    </row>
    <row r="5" spans="1:7" ht="15.75" customHeight="1">
      <c r="A5" s="326" t="s">
        <v>1035</v>
      </c>
      <c r="D5" s="325"/>
      <c r="E5" s="325"/>
      <c r="G5" s="325"/>
    </row>
    <row r="6" spans="1:7" s="326" customFormat="1" ht="18.75" customHeight="1">
      <c r="A6" s="1620" t="s">
        <v>1354</v>
      </c>
      <c r="B6" s="1617" t="s">
        <v>1355</v>
      </c>
      <c r="C6" s="1618"/>
      <c r="D6" s="1619"/>
      <c r="E6" s="1617" t="s">
        <v>1356</v>
      </c>
      <c r="F6" s="1618"/>
      <c r="G6" s="1618"/>
    </row>
    <row r="7" spans="1:7" s="326" customFormat="1" ht="15" customHeight="1">
      <c r="A7" s="1621"/>
      <c r="B7" s="1614" t="s">
        <v>1367</v>
      </c>
      <c r="C7" s="1614" t="s">
        <v>1368</v>
      </c>
      <c r="D7" s="1624" t="s">
        <v>1369</v>
      </c>
      <c r="E7" s="1614" t="s">
        <v>1367</v>
      </c>
      <c r="F7" s="1614" t="s">
        <v>1368</v>
      </c>
      <c r="G7" s="1624" t="s">
        <v>1369</v>
      </c>
    </row>
    <row r="8" spans="1:7" s="326" customFormat="1" ht="13.5" customHeight="1">
      <c r="A8" s="1621"/>
      <c r="B8" s="1615"/>
      <c r="C8" s="1615"/>
      <c r="D8" s="1613"/>
      <c r="E8" s="1615"/>
      <c r="F8" s="1615"/>
      <c r="G8" s="1613"/>
    </row>
    <row r="9" spans="1:7" s="326" customFormat="1" ht="29.25" customHeight="1">
      <c r="A9" s="1622"/>
      <c r="B9" s="1616"/>
      <c r="C9" s="1616"/>
      <c r="D9" s="1625"/>
      <c r="E9" s="1616"/>
      <c r="F9" s="1616"/>
      <c r="G9" s="1625"/>
    </row>
    <row r="10" spans="1:7" ht="3" customHeight="1">
      <c r="A10" s="327"/>
      <c r="B10" s="328"/>
      <c r="C10" s="328"/>
      <c r="D10" s="329"/>
      <c r="E10" s="328"/>
      <c r="F10" s="328"/>
      <c r="G10" s="329"/>
    </row>
    <row r="11" spans="1:7" ht="32.25" customHeight="1">
      <c r="A11" s="334" t="s">
        <v>1370</v>
      </c>
      <c r="B11" s="111">
        <v>185473</v>
      </c>
      <c r="C11" s="111">
        <v>166961</v>
      </c>
      <c r="D11" s="111">
        <f>SUM(C11-B11)</f>
        <v>-18512</v>
      </c>
      <c r="E11" s="111">
        <v>178597</v>
      </c>
      <c r="F11" s="111">
        <v>150141</v>
      </c>
      <c r="G11" s="111">
        <f>SUM(F11-E11)</f>
        <v>-28456</v>
      </c>
    </row>
    <row r="12" spans="1:7" ht="32.25" customHeight="1">
      <c r="A12" s="334" t="s">
        <v>1371</v>
      </c>
      <c r="B12" s="256">
        <v>174746</v>
      </c>
      <c r="C12" s="256">
        <v>156234</v>
      </c>
      <c r="D12" s="256">
        <f aca="true" t="shared" si="0" ref="D12:D39">SUM(C12-B12)</f>
        <v>-18512</v>
      </c>
      <c r="E12" s="256">
        <v>167362</v>
      </c>
      <c r="F12" s="256">
        <v>138906</v>
      </c>
      <c r="G12" s="256">
        <f aca="true" t="shared" si="1" ref="G12:G25">SUM(F12-E12)</f>
        <v>-28456</v>
      </c>
    </row>
    <row r="13" spans="1:7" ht="32.25" customHeight="1">
      <c r="A13" s="334" t="s">
        <v>567</v>
      </c>
      <c r="B13" s="256">
        <v>132232</v>
      </c>
      <c r="C13" s="256">
        <v>117699</v>
      </c>
      <c r="D13" s="256">
        <f>SUM(C13-B13)</f>
        <v>-14533</v>
      </c>
      <c r="E13" s="256">
        <v>138453</v>
      </c>
      <c r="F13" s="256">
        <v>113930</v>
      </c>
      <c r="G13" s="256">
        <f t="shared" si="1"/>
        <v>-24523</v>
      </c>
    </row>
    <row r="14" spans="1:7" ht="30" customHeight="1">
      <c r="A14" s="331" t="s">
        <v>568</v>
      </c>
      <c r="B14" s="256">
        <v>67148</v>
      </c>
      <c r="C14" s="256">
        <v>60678</v>
      </c>
      <c r="D14" s="256">
        <f t="shared" si="0"/>
        <v>-6470</v>
      </c>
      <c r="E14" s="256">
        <v>76226</v>
      </c>
      <c r="F14" s="256">
        <v>58770</v>
      </c>
      <c r="G14" s="256">
        <f t="shared" si="1"/>
        <v>-17456</v>
      </c>
    </row>
    <row r="15" spans="1:7" ht="30" customHeight="1">
      <c r="A15" s="331" t="s">
        <v>569</v>
      </c>
      <c r="B15" s="256">
        <v>67148</v>
      </c>
      <c r="C15" s="256">
        <v>60678</v>
      </c>
      <c r="D15" s="256">
        <f t="shared" si="0"/>
        <v>-6470</v>
      </c>
      <c r="E15" s="256">
        <v>76226</v>
      </c>
      <c r="F15" s="256">
        <v>58770</v>
      </c>
      <c r="G15" s="256">
        <f t="shared" si="1"/>
        <v>-17456</v>
      </c>
    </row>
    <row r="16" spans="1:7" ht="32.25" customHeight="1">
      <c r="A16" s="331" t="s">
        <v>570</v>
      </c>
      <c r="B16" s="256">
        <v>42457</v>
      </c>
      <c r="C16" s="256">
        <v>36958</v>
      </c>
      <c r="D16" s="256">
        <f t="shared" si="0"/>
        <v>-5499</v>
      </c>
      <c r="E16" s="256">
        <v>41453</v>
      </c>
      <c r="F16" s="256">
        <v>36378</v>
      </c>
      <c r="G16" s="256">
        <f t="shared" si="1"/>
        <v>-5075</v>
      </c>
    </row>
    <row r="17" spans="1:7" ht="27" customHeight="1">
      <c r="A17" s="331" t="s">
        <v>571</v>
      </c>
      <c r="B17" s="256">
        <v>38660</v>
      </c>
      <c r="C17" s="256">
        <v>33470</v>
      </c>
      <c r="D17" s="256">
        <f t="shared" si="0"/>
        <v>-5190</v>
      </c>
      <c r="E17" s="256">
        <v>38162</v>
      </c>
      <c r="F17" s="256">
        <v>33289</v>
      </c>
      <c r="G17" s="256">
        <f t="shared" si="1"/>
        <v>-4873</v>
      </c>
    </row>
    <row r="18" spans="1:7" ht="27" customHeight="1">
      <c r="A18" s="330" t="s">
        <v>572</v>
      </c>
      <c r="B18" s="256">
        <v>637</v>
      </c>
      <c r="C18" s="256">
        <v>504</v>
      </c>
      <c r="D18" s="256">
        <f t="shared" si="0"/>
        <v>-133</v>
      </c>
      <c r="E18" s="256">
        <v>647</v>
      </c>
      <c r="F18" s="256">
        <v>594</v>
      </c>
      <c r="G18" s="256">
        <f t="shared" si="1"/>
        <v>-53</v>
      </c>
    </row>
    <row r="19" spans="1:7" ht="27" customHeight="1">
      <c r="A19" s="331" t="s">
        <v>576</v>
      </c>
      <c r="B19" s="256">
        <v>3160</v>
      </c>
      <c r="C19" s="256">
        <v>2984</v>
      </c>
      <c r="D19" s="256">
        <f t="shared" si="0"/>
        <v>-176</v>
      </c>
      <c r="E19" s="256">
        <v>2644</v>
      </c>
      <c r="F19" s="256">
        <v>2495</v>
      </c>
      <c r="G19" s="256">
        <f t="shared" si="1"/>
        <v>-149</v>
      </c>
    </row>
    <row r="20" spans="1:7" ht="27" customHeight="1">
      <c r="A20" s="331" t="s">
        <v>1601</v>
      </c>
      <c r="B20" s="256">
        <v>78</v>
      </c>
      <c r="C20" s="256">
        <v>0</v>
      </c>
      <c r="D20" s="256">
        <f t="shared" si="0"/>
        <v>-78</v>
      </c>
      <c r="E20" s="256">
        <v>0</v>
      </c>
      <c r="F20" s="256">
        <v>0</v>
      </c>
      <c r="G20" s="256">
        <v>0</v>
      </c>
    </row>
    <row r="21" spans="1:7" ht="27" customHeight="1">
      <c r="A21" s="331" t="s">
        <v>1561</v>
      </c>
      <c r="B21" s="256">
        <v>78</v>
      </c>
      <c r="C21" s="256">
        <v>0</v>
      </c>
      <c r="D21" s="256">
        <f t="shared" si="0"/>
        <v>-78</v>
      </c>
      <c r="E21" s="256">
        <v>0</v>
      </c>
      <c r="F21" s="256">
        <v>0</v>
      </c>
      <c r="G21" s="256">
        <v>0</v>
      </c>
    </row>
    <row r="22" spans="1:7" ht="38.25" customHeight="1">
      <c r="A22" s="742" t="s">
        <v>171</v>
      </c>
      <c r="B22" s="256">
        <v>743</v>
      </c>
      <c r="C22" s="256">
        <v>678</v>
      </c>
      <c r="D22" s="256">
        <f t="shared" si="0"/>
        <v>-65</v>
      </c>
      <c r="E22" s="256">
        <v>731</v>
      </c>
      <c r="F22" s="256">
        <v>629</v>
      </c>
      <c r="G22" s="256">
        <f t="shared" si="1"/>
        <v>-102</v>
      </c>
    </row>
    <row r="23" spans="1:7" ht="39" customHeight="1">
      <c r="A23" s="742" t="s">
        <v>573</v>
      </c>
      <c r="B23" s="256">
        <v>743</v>
      </c>
      <c r="C23" s="256">
        <v>678</v>
      </c>
      <c r="D23" s="256">
        <f t="shared" si="0"/>
        <v>-65</v>
      </c>
      <c r="E23" s="256">
        <v>731</v>
      </c>
      <c r="F23" s="256">
        <v>629</v>
      </c>
      <c r="G23" s="256">
        <f t="shared" si="1"/>
        <v>-102</v>
      </c>
    </row>
    <row r="24" spans="1:7" ht="27" customHeight="1">
      <c r="A24" s="331" t="s">
        <v>1372</v>
      </c>
      <c r="B24" s="256">
        <v>21806</v>
      </c>
      <c r="C24" s="256">
        <v>19385</v>
      </c>
      <c r="D24" s="256">
        <f t="shared" si="0"/>
        <v>-2421</v>
      </c>
      <c r="E24" s="256">
        <v>20043</v>
      </c>
      <c r="F24" s="256">
        <v>18153</v>
      </c>
      <c r="G24" s="256">
        <f t="shared" si="1"/>
        <v>-1890</v>
      </c>
    </row>
    <row r="25" spans="1:7" ht="27" customHeight="1">
      <c r="A25" s="331" t="s">
        <v>1373</v>
      </c>
      <c r="B25" s="256">
        <v>21806</v>
      </c>
      <c r="C25" s="256">
        <v>19385</v>
      </c>
      <c r="D25" s="256">
        <f t="shared" si="0"/>
        <v>-2421</v>
      </c>
      <c r="E25" s="256">
        <v>20043</v>
      </c>
      <c r="F25" s="256">
        <v>18153</v>
      </c>
      <c r="G25" s="256">
        <f t="shared" si="1"/>
        <v>-1890</v>
      </c>
    </row>
    <row r="26" spans="1:7" ht="15.75">
      <c r="A26" s="332" t="s">
        <v>1325</v>
      </c>
      <c r="B26" s="333"/>
      <c r="C26" s="333"/>
      <c r="D26" s="333"/>
      <c r="E26" s="333"/>
      <c r="F26" s="333"/>
      <c r="G26" s="333"/>
    </row>
    <row r="27" spans="1:7" ht="15.75" customHeight="1">
      <c r="A27" s="798"/>
      <c r="B27" s="256"/>
      <c r="C27" s="256"/>
      <c r="D27" s="256"/>
      <c r="E27" s="256"/>
      <c r="F27" s="256"/>
      <c r="G27" s="256"/>
    </row>
    <row r="28" spans="1:7" ht="21" customHeight="1">
      <c r="A28" s="1626" t="s">
        <v>23</v>
      </c>
      <c r="B28" s="1626"/>
      <c r="C28" s="1626"/>
      <c r="D28" s="1626"/>
      <c r="E28" s="1626"/>
      <c r="F28" s="1626"/>
      <c r="G28" s="1626"/>
    </row>
    <row r="29" spans="1:7" ht="21" customHeight="1">
      <c r="A29" s="1626" t="s">
        <v>24</v>
      </c>
      <c r="B29" s="1626"/>
      <c r="C29" s="1626"/>
      <c r="D29" s="1626"/>
      <c r="E29" s="1626"/>
      <c r="F29" s="1626"/>
      <c r="G29" s="1626"/>
    </row>
    <row r="30" spans="1:7" ht="21" customHeight="1">
      <c r="A30" s="1613" t="s">
        <v>1560</v>
      </c>
      <c r="B30" s="1613"/>
      <c r="C30" s="1613"/>
      <c r="D30" s="1613"/>
      <c r="E30" s="1613"/>
      <c r="F30" s="1613"/>
      <c r="G30" s="1613"/>
    </row>
    <row r="31" spans="4:7" ht="15.75" customHeight="1">
      <c r="D31" s="325"/>
      <c r="E31" s="325"/>
      <c r="F31" s="326" t="s">
        <v>1036</v>
      </c>
      <c r="G31" s="325"/>
    </row>
    <row r="32" spans="1:7" s="326" customFormat="1" ht="18.75" customHeight="1">
      <c r="A32" s="1620" t="s">
        <v>1354</v>
      </c>
      <c r="B32" s="1617" t="s">
        <v>1355</v>
      </c>
      <c r="C32" s="1618"/>
      <c r="D32" s="1619"/>
      <c r="E32" s="1617" t="s">
        <v>1356</v>
      </c>
      <c r="F32" s="1618"/>
      <c r="G32" s="1618"/>
    </row>
    <row r="33" spans="1:7" s="326" customFormat="1" ht="15" customHeight="1">
      <c r="A33" s="1621"/>
      <c r="B33" s="1614" t="s">
        <v>1367</v>
      </c>
      <c r="C33" s="1614" t="s">
        <v>1368</v>
      </c>
      <c r="D33" s="1624" t="s">
        <v>1369</v>
      </c>
      <c r="E33" s="1614" t="s">
        <v>1367</v>
      </c>
      <c r="F33" s="1614" t="s">
        <v>1368</v>
      </c>
      <c r="G33" s="1624" t="s">
        <v>1369</v>
      </c>
    </row>
    <row r="34" spans="1:7" s="326" customFormat="1" ht="13.5" customHeight="1">
      <c r="A34" s="1621"/>
      <c r="B34" s="1615"/>
      <c r="C34" s="1615"/>
      <c r="D34" s="1613"/>
      <c r="E34" s="1615"/>
      <c r="F34" s="1615"/>
      <c r="G34" s="1613"/>
    </row>
    <row r="35" spans="1:7" s="326" customFormat="1" ht="29.25" customHeight="1">
      <c r="A35" s="1622"/>
      <c r="B35" s="1616"/>
      <c r="C35" s="1616"/>
      <c r="D35" s="1625"/>
      <c r="E35" s="1616"/>
      <c r="F35" s="1616"/>
      <c r="G35" s="1625"/>
    </row>
    <row r="36" spans="1:7" ht="32.25" customHeight="1">
      <c r="A36" s="334" t="s">
        <v>1374</v>
      </c>
      <c r="B36" s="256">
        <v>42514</v>
      </c>
      <c r="C36" s="256">
        <v>38535</v>
      </c>
      <c r="D36" s="256">
        <f t="shared" si="0"/>
        <v>-3979</v>
      </c>
      <c r="E36" s="256">
        <v>28909</v>
      </c>
      <c r="F36" s="256">
        <v>24976</v>
      </c>
      <c r="G36" s="256">
        <f>SUM(F36-E36)</f>
        <v>-3933</v>
      </c>
    </row>
    <row r="37" spans="1:7" ht="32.25" customHeight="1">
      <c r="A37" s="331" t="s">
        <v>574</v>
      </c>
      <c r="B37" s="256">
        <v>42514</v>
      </c>
      <c r="C37" s="256">
        <v>38535</v>
      </c>
      <c r="D37" s="256">
        <f t="shared" si="0"/>
        <v>-3979</v>
      </c>
      <c r="E37" s="256">
        <v>28909</v>
      </c>
      <c r="F37" s="256">
        <v>24976</v>
      </c>
      <c r="G37" s="256">
        <f>SUM(F37-E37)</f>
        <v>-3933</v>
      </c>
    </row>
    <row r="38" spans="1:7" ht="32.25" customHeight="1">
      <c r="A38" s="331" t="s">
        <v>575</v>
      </c>
      <c r="B38" s="256">
        <v>42514</v>
      </c>
      <c r="C38" s="256">
        <v>38535</v>
      </c>
      <c r="D38" s="256">
        <f t="shared" si="0"/>
        <v>-3979</v>
      </c>
      <c r="E38" s="256">
        <v>28909</v>
      </c>
      <c r="F38" s="256">
        <v>24976</v>
      </c>
      <c r="G38" s="256">
        <f>SUM(F38-E38)</f>
        <v>-3933</v>
      </c>
    </row>
    <row r="39" spans="1:7" ht="32.25" customHeight="1">
      <c r="A39" s="331" t="s">
        <v>1375</v>
      </c>
      <c r="B39" s="256">
        <v>10727</v>
      </c>
      <c r="C39" s="256">
        <v>10727</v>
      </c>
      <c r="D39" s="256">
        <f t="shared" si="0"/>
        <v>0</v>
      </c>
      <c r="E39" s="256">
        <v>11235</v>
      </c>
      <c r="F39" s="256">
        <v>11235</v>
      </c>
      <c r="G39" s="256">
        <f>SUM(F39-E39)</f>
        <v>0</v>
      </c>
    </row>
    <row r="40" spans="1:7" ht="32.25" customHeight="1">
      <c r="A40" s="331"/>
      <c r="B40" s="256"/>
      <c r="C40" s="256"/>
      <c r="D40" s="256"/>
      <c r="E40" s="256"/>
      <c r="F40" s="256"/>
      <c r="G40" s="256"/>
    </row>
    <row r="41" spans="1:7" ht="32.25" customHeight="1">
      <c r="A41" s="331"/>
      <c r="B41" s="256"/>
      <c r="C41" s="256"/>
      <c r="D41" s="256"/>
      <c r="E41" s="256"/>
      <c r="F41" s="256"/>
      <c r="G41" s="256"/>
    </row>
    <row r="42" spans="1:7" ht="32.25" customHeight="1">
      <c r="A42" s="331"/>
      <c r="B42" s="256"/>
      <c r="C42" s="256"/>
      <c r="D42" s="256"/>
      <c r="E42" s="256"/>
      <c r="F42" s="256"/>
      <c r="G42" s="256"/>
    </row>
    <row r="43" spans="1:7" ht="32.25" customHeight="1">
      <c r="A43" s="331"/>
      <c r="B43" s="256"/>
      <c r="C43" s="256"/>
      <c r="D43" s="256"/>
      <c r="E43" s="256"/>
      <c r="F43" s="256"/>
      <c r="G43" s="256"/>
    </row>
    <row r="44" spans="1:7" ht="32.25" customHeight="1">
      <c r="A44" s="331"/>
      <c r="B44" s="256"/>
      <c r="C44" s="256"/>
      <c r="D44" s="256"/>
      <c r="E44" s="256"/>
      <c r="F44" s="256"/>
      <c r="G44" s="256"/>
    </row>
    <row r="45" spans="1:7" ht="32.25" customHeight="1">
      <c r="A45" s="331"/>
      <c r="B45" s="256"/>
      <c r="C45" s="256"/>
      <c r="D45" s="256"/>
      <c r="E45" s="256"/>
      <c r="F45" s="256"/>
      <c r="G45" s="256"/>
    </row>
    <row r="46" spans="1:7" ht="32.25" customHeight="1">
      <c r="A46" s="331"/>
      <c r="B46" s="256"/>
      <c r="C46" s="256"/>
      <c r="D46" s="256"/>
      <c r="E46" s="256"/>
      <c r="F46" s="256"/>
      <c r="G46" s="256"/>
    </row>
    <row r="47" spans="1:7" ht="32.25" customHeight="1">
      <c r="A47" s="331"/>
      <c r="B47" s="256"/>
      <c r="C47" s="256"/>
      <c r="D47" s="256"/>
      <c r="E47" s="256"/>
      <c r="F47" s="256"/>
      <c r="G47" s="256"/>
    </row>
    <row r="48" spans="1:7" ht="15.75" customHeight="1">
      <c r="A48" s="331"/>
      <c r="B48" s="256"/>
      <c r="C48" s="256"/>
      <c r="D48" s="256"/>
      <c r="E48" s="256"/>
      <c r="F48" s="256"/>
      <c r="G48" s="256"/>
    </row>
    <row r="49" spans="1:7" ht="32.25" customHeight="1">
      <c r="A49" s="331"/>
      <c r="B49" s="256"/>
      <c r="C49" s="256"/>
      <c r="D49" s="256"/>
      <c r="E49" s="256"/>
      <c r="F49" s="256"/>
      <c r="G49" s="256"/>
    </row>
    <row r="50" spans="1:7" ht="27.75" customHeight="1">
      <c r="A50" s="781"/>
      <c r="B50" s="782"/>
      <c r="C50" s="782"/>
      <c r="D50" s="782"/>
      <c r="E50" s="782"/>
      <c r="F50" s="782"/>
      <c r="G50" s="782"/>
    </row>
    <row r="51" ht="15.75">
      <c r="A51" s="244" t="s">
        <v>20</v>
      </c>
    </row>
  </sheetData>
  <sheetProtection/>
  <mergeCells count="24">
    <mergeCell ref="B7:B9"/>
    <mergeCell ref="C7:C9"/>
    <mergeCell ref="A28:G28"/>
    <mergeCell ref="A29:G29"/>
    <mergeCell ref="A30:G30"/>
    <mergeCell ref="A32:A35"/>
    <mergeCell ref="B33:B35"/>
    <mergeCell ref="C33:C35"/>
    <mergeCell ref="F7:F9"/>
    <mergeCell ref="G7:G9"/>
    <mergeCell ref="D7:D9"/>
    <mergeCell ref="E7:E9"/>
    <mergeCell ref="F33:F35"/>
    <mergeCell ref="G33:G35"/>
    <mergeCell ref="D33:D35"/>
    <mergeCell ref="E33:E35"/>
    <mergeCell ref="B32:D32"/>
    <mergeCell ref="E32:G32"/>
    <mergeCell ref="A2:G2"/>
    <mergeCell ref="A3:G3"/>
    <mergeCell ref="A4:G4"/>
    <mergeCell ref="A6:A9"/>
    <mergeCell ref="B6:D6"/>
    <mergeCell ref="E6:G6"/>
  </mergeCells>
  <printOptions horizontalCentered="1"/>
  <pageMargins left="0.2755905511811024" right="0.2755905511811024" top="0.4724409448818898" bottom="0.2755905511811024" header="0.31496062992125984" footer="0.31496062992125984"/>
  <pageSetup firstPageNumber="103" useFirstPageNumber="1" horizontalDpi="300" verticalDpi="300" orientation="portrait" paperSize="13" scale="97" r:id="rId1"/>
  <headerFooter>
    <oddFooter>&amp;C&amp;10&amp;P</oddFooter>
  </headerFooter>
  <rowBreaks count="1" manualBreakCount="1">
    <brk id="2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/>
  <dimension ref="A2:BD45"/>
  <sheetViews>
    <sheetView showGridLines="0" zoomScaleSheetLayoutView="100" zoomScalePageLayoutView="0" workbookViewId="0" topLeftCell="A1">
      <selection activeCell="K6" sqref="K6:L7"/>
    </sheetView>
  </sheetViews>
  <sheetFormatPr defaultColWidth="8.796875" defaultRowHeight="15"/>
  <cols>
    <col min="1" max="1" width="13.796875" style="335" customWidth="1"/>
    <col min="2" max="12" width="4.796875" style="335" customWidth="1"/>
    <col min="13" max="15" width="5.8984375" style="335" customWidth="1"/>
    <col min="16" max="21" width="5.59765625" style="335" customWidth="1"/>
    <col min="22" max="22" width="5.796875" style="335" customWidth="1"/>
    <col min="23" max="25" width="4.796875" style="335" customWidth="1"/>
    <col min="26" max="26" width="20.796875" style="335" customWidth="1"/>
    <col min="27" max="34" width="6.796875" style="335" customWidth="1"/>
    <col min="35" max="37" width="8.796875" style="335" customWidth="1"/>
    <col min="38" max="38" width="20.796875" style="335" customWidth="1"/>
    <col min="39" max="16384" width="8.796875" style="335" customWidth="1"/>
  </cols>
  <sheetData>
    <row r="1" ht="15.75" customHeight="1"/>
    <row r="2" spans="1:48" ht="21.75" customHeight="1">
      <c r="A2" s="1627" t="s">
        <v>1376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 t="s">
        <v>529</v>
      </c>
      <c r="M2" s="1627"/>
      <c r="N2" s="1627"/>
      <c r="O2" s="1627"/>
      <c r="P2" s="1627"/>
      <c r="Q2" s="1627"/>
      <c r="R2" s="1627"/>
      <c r="S2" s="1627"/>
      <c r="T2" s="1627"/>
      <c r="U2" s="1627"/>
      <c r="V2" s="1627"/>
      <c r="AO2" s="336"/>
      <c r="AP2" s="337"/>
      <c r="AQ2" s="337"/>
      <c r="AR2" s="337"/>
      <c r="AS2" s="337"/>
      <c r="AT2" s="337"/>
      <c r="AU2" s="337"/>
      <c r="AV2" s="337"/>
    </row>
    <row r="3" spans="1:56" ht="15.75" customHeight="1">
      <c r="A3" s="1645"/>
      <c r="B3" s="1646"/>
      <c r="C3" s="1646"/>
      <c r="D3" s="1646"/>
      <c r="E3" s="1646"/>
      <c r="F3" s="1646"/>
      <c r="G3" s="1646"/>
      <c r="H3" s="1646"/>
      <c r="I3" s="1646"/>
      <c r="J3" s="1646"/>
      <c r="K3" s="1646"/>
      <c r="L3" s="1645"/>
      <c r="M3" s="1646"/>
      <c r="N3" s="1646"/>
      <c r="O3" s="1646"/>
      <c r="P3" s="1646"/>
      <c r="Q3" s="1646"/>
      <c r="R3" s="1646"/>
      <c r="S3" s="1646"/>
      <c r="T3" s="1646"/>
      <c r="U3" s="1646"/>
      <c r="V3" s="1646"/>
      <c r="AN3" s="338"/>
      <c r="AO3" s="338"/>
      <c r="AP3" s="339"/>
      <c r="AQ3" s="339"/>
      <c r="AR3" s="339"/>
      <c r="AS3" s="339"/>
      <c r="AT3" s="339"/>
      <c r="AU3" s="339"/>
      <c r="AV3" s="339"/>
      <c r="AW3" s="338"/>
      <c r="AX3" s="338"/>
      <c r="AY3" s="338"/>
      <c r="AZ3" s="338"/>
      <c r="BA3" s="338"/>
      <c r="BB3" s="338"/>
      <c r="BC3" s="338"/>
      <c r="BD3" s="338"/>
    </row>
    <row r="4" spans="1:56" s="343" customFormat="1" ht="25.5" customHeight="1">
      <c r="A4" s="1631" t="s">
        <v>1377</v>
      </c>
      <c r="B4" s="340" t="s">
        <v>1378</v>
      </c>
      <c r="C4" s="1639" t="s">
        <v>1379</v>
      </c>
      <c r="D4" s="1640"/>
      <c r="E4" s="1641"/>
      <c r="F4" s="1647" t="s">
        <v>1380</v>
      </c>
      <c r="G4" s="1648"/>
      <c r="H4" s="1649"/>
      <c r="I4" s="1639" t="s">
        <v>1381</v>
      </c>
      <c r="J4" s="1640"/>
      <c r="K4" s="1640"/>
      <c r="L4" s="1641"/>
      <c r="M4" s="1652" t="s">
        <v>1382</v>
      </c>
      <c r="N4" s="1653"/>
      <c r="O4" s="1653"/>
      <c r="P4" s="1653"/>
      <c r="Q4" s="1653"/>
      <c r="R4" s="1653"/>
      <c r="S4" s="1653"/>
      <c r="T4" s="1653"/>
      <c r="U4" s="1654"/>
      <c r="V4" s="1650" t="s">
        <v>1383</v>
      </c>
      <c r="W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</row>
    <row r="5" spans="1:50" s="343" customFormat="1" ht="25.5" customHeight="1">
      <c r="A5" s="1632"/>
      <c r="B5" s="84" t="s">
        <v>1384</v>
      </c>
      <c r="C5" s="1628" t="s">
        <v>1385</v>
      </c>
      <c r="D5" s="1629"/>
      <c r="E5" s="1630"/>
      <c r="F5" s="1636" t="s">
        <v>1386</v>
      </c>
      <c r="G5" s="1637"/>
      <c r="H5" s="1638"/>
      <c r="I5" s="1636" t="s">
        <v>1387</v>
      </c>
      <c r="J5" s="1637"/>
      <c r="K5" s="1637"/>
      <c r="L5" s="1638"/>
      <c r="M5" s="1633" t="s">
        <v>1388</v>
      </c>
      <c r="N5" s="1634"/>
      <c r="O5" s="1635"/>
      <c r="P5" s="1644" t="s">
        <v>1389</v>
      </c>
      <c r="Q5" s="1635"/>
      <c r="R5" s="1644" t="s">
        <v>1390</v>
      </c>
      <c r="S5" s="1635"/>
      <c r="T5" s="1644" t="s">
        <v>1391</v>
      </c>
      <c r="U5" s="1635"/>
      <c r="V5" s="1651"/>
      <c r="W5" s="342"/>
      <c r="AX5" s="342"/>
    </row>
    <row r="6" spans="1:50" s="343" customFormat="1" ht="25.5" customHeight="1">
      <c r="A6" s="1642" t="s">
        <v>1392</v>
      </c>
      <c r="B6" s="84" t="s">
        <v>1393</v>
      </c>
      <c r="C6" s="341" t="s">
        <v>1394</v>
      </c>
      <c r="D6" s="341" t="s">
        <v>1395</v>
      </c>
      <c r="E6" s="344" t="s">
        <v>1396</v>
      </c>
      <c r="F6" s="341" t="s">
        <v>1394</v>
      </c>
      <c r="G6" s="341" t="s">
        <v>1395</v>
      </c>
      <c r="H6" s="344" t="s">
        <v>1396</v>
      </c>
      <c r="I6" s="341" t="s">
        <v>1394</v>
      </c>
      <c r="J6" s="341" t="s">
        <v>1397</v>
      </c>
      <c r="K6" s="344" t="s">
        <v>1398</v>
      </c>
      <c r="L6" s="344" t="s">
        <v>1399</v>
      </c>
      <c r="M6" s="345" t="s">
        <v>1400</v>
      </c>
      <c r="N6" s="346" t="s">
        <v>1395</v>
      </c>
      <c r="O6" s="347" t="s">
        <v>1396</v>
      </c>
      <c r="P6" s="346" t="s">
        <v>1395</v>
      </c>
      <c r="Q6" s="346" t="s">
        <v>1396</v>
      </c>
      <c r="R6" s="346" t="s">
        <v>1395</v>
      </c>
      <c r="S6" s="346" t="s">
        <v>1396</v>
      </c>
      <c r="T6" s="346" t="s">
        <v>1395</v>
      </c>
      <c r="U6" s="347" t="s">
        <v>1396</v>
      </c>
      <c r="V6" s="1651"/>
      <c r="W6" s="342"/>
      <c r="AX6" s="342"/>
    </row>
    <row r="7" spans="1:50" s="343" customFormat="1" ht="25.5" customHeight="1">
      <c r="A7" s="1643"/>
      <c r="B7" s="232" t="s">
        <v>1401</v>
      </c>
      <c r="C7" s="230" t="s">
        <v>1402</v>
      </c>
      <c r="D7" s="230" t="s">
        <v>1403</v>
      </c>
      <c r="E7" s="230" t="s">
        <v>1404</v>
      </c>
      <c r="F7" s="230" t="s">
        <v>1402</v>
      </c>
      <c r="G7" s="230" t="s">
        <v>1403</v>
      </c>
      <c r="H7" s="230" t="s">
        <v>1404</v>
      </c>
      <c r="I7" s="230" t="s">
        <v>1402</v>
      </c>
      <c r="J7" s="230" t="s">
        <v>1405</v>
      </c>
      <c r="K7" s="230" t="s">
        <v>1406</v>
      </c>
      <c r="L7" s="230" t="s">
        <v>1407</v>
      </c>
      <c r="M7" s="231" t="s">
        <v>1402</v>
      </c>
      <c r="N7" s="230" t="s">
        <v>1403</v>
      </c>
      <c r="O7" s="230" t="s">
        <v>1404</v>
      </c>
      <c r="P7" s="230" t="s">
        <v>1403</v>
      </c>
      <c r="Q7" s="230" t="s">
        <v>1404</v>
      </c>
      <c r="R7" s="230" t="s">
        <v>1403</v>
      </c>
      <c r="S7" s="230" t="s">
        <v>1404</v>
      </c>
      <c r="T7" s="230" t="s">
        <v>1403</v>
      </c>
      <c r="U7" s="230" t="s">
        <v>1404</v>
      </c>
      <c r="V7" s="1628"/>
      <c r="W7" s="342"/>
      <c r="AX7" s="342"/>
    </row>
    <row r="8" spans="1:50" s="343" customFormat="1" ht="3" customHeight="1">
      <c r="A8" s="6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342"/>
      <c r="AX8" s="342"/>
    </row>
    <row r="9" spans="1:23" s="350" customFormat="1" ht="30.75" customHeight="1">
      <c r="A9" s="348" t="s">
        <v>1408</v>
      </c>
      <c r="B9" s="256">
        <v>2</v>
      </c>
      <c r="C9" s="256">
        <v>260</v>
      </c>
      <c r="D9" s="256">
        <v>87</v>
      </c>
      <c r="E9" s="256">
        <v>173</v>
      </c>
      <c r="F9" s="256">
        <v>21</v>
      </c>
      <c r="G9" s="256">
        <v>4</v>
      </c>
      <c r="H9" s="256">
        <v>17</v>
      </c>
      <c r="I9" s="256">
        <v>119</v>
      </c>
      <c r="J9" s="256">
        <v>39</v>
      </c>
      <c r="K9" s="256">
        <v>41</v>
      </c>
      <c r="L9" s="256">
        <v>39</v>
      </c>
      <c r="M9" s="256">
        <v>4394</v>
      </c>
      <c r="N9" s="256">
        <v>2242</v>
      </c>
      <c r="O9" s="256">
        <v>2152</v>
      </c>
      <c r="P9" s="256">
        <v>730</v>
      </c>
      <c r="Q9" s="256">
        <v>687</v>
      </c>
      <c r="R9" s="256">
        <v>758</v>
      </c>
      <c r="S9" s="256">
        <v>752</v>
      </c>
      <c r="T9" s="256">
        <v>754</v>
      </c>
      <c r="U9" s="256">
        <v>713</v>
      </c>
      <c r="V9" s="256">
        <v>1462</v>
      </c>
      <c r="W9" s="349"/>
    </row>
    <row r="10" spans="1:22" s="351" customFormat="1" ht="30.75" customHeight="1">
      <c r="A10" s="348" t="s">
        <v>1409</v>
      </c>
      <c r="B10" s="256">
        <v>2</v>
      </c>
      <c r="C10" s="256">
        <v>253</v>
      </c>
      <c r="D10" s="256">
        <v>87</v>
      </c>
      <c r="E10" s="256">
        <v>166</v>
      </c>
      <c r="F10" s="256">
        <v>22</v>
      </c>
      <c r="G10" s="256">
        <v>4</v>
      </c>
      <c r="H10" s="256">
        <v>18</v>
      </c>
      <c r="I10" s="256">
        <v>123</v>
      </c>
      <c r="J10" s="256">
        <v>42</v>
      </c>
      <c r="K10" s="256">
        <v>40</v>
      </c>
      <c r="L10" s="256">
        <v>41</v>
      </c>
      <c r="M10" s="256">
        <v>4408</v>
      </c>
      <c r="N10" s="256">
        <v>2221</v>
      </c>
      <c r="O10" s="256">
        <v>2187</v>
      </c>
      <c r="P10" s="256">
        <v>749</v>
      </c>
      <c r="Q10" s="256">
        <v>747</v>
      </c>
      <c r="R10" s="256">
        <v>719</v>
      </c>
      <c r="S10" s="256">
        <v>693</v>
      </c>
      <c r="T10" s="256">
        <v>753</v>
      </c>
      <c r="U10" s="256">
        <v>747</v>
      </c>
      <c r="V10" s="256">
        <v>1470</v>
      </c>
    </row>
    <row r="11" spans="1:22" s="343" customFormat="1" ht="30.75" customHeight="1">
      <c r="A11" s="348" t="s">
        <v>1410</v>
      </c>
      <c r="B11" s="256">
        <v>2</v>
      </c>
      <c r="C11" s="256">
        <v>26</v>
      </c>
      <c r="D11" s="256">
        <v>87</v>
      </c>
      <c r="E11" s="256">
        <v>173</v>
      </c>
      <c r="F11" s="256">
        <v>22</v>
      </c>
      <c r="G11" s="256">
        <v>4</v>
      </c>
      <c r="H11" s="256">
        <v>18</v>
      </c>
      <c r="I11" s="256">
        <v>117</v>
      </c>
      <c r="J11" s="256">
        <v>39</v>
      </c>
      <c r="K11" s="256">
        <v>40</v>
      </c>
      <c r="L11" s="256">
        <v>38</v>
      </c>
      <c r="M11" s="256">
        <v>4200</v>
      </c>
      <c r="N11" s="256">
        <v>2140</v>
      </c>
      <c r="O11" s="256">
        <v>2060</v>
      </c>
      <c r="P11" s="256">
        <v>690</v>
      </c>
      <c r="Q11" s="256">
        <v>650</v>
      </c>
      <c r="R11" s="256">
        <v>739</v>
      </c>
      <c r="S11" s="256">
        <v>732</v>
      </c>
      <c r="T11" s="256">
        <v>711</v>
      </c>
      <c r="U11" s="256">
        <v>678</v>
      </c>
      <c r="V11" s="256">
        <v>1470</v>
      </c>
    </row>
    <row r="12" spans="1:22" s="343" customFormat="1" ht="30.75" customHeight="1">
      <c r="A12" s="348" t="s">
        <v>1411</v>
      </c>
      <c r="B12" s="256">
        <v>2</v>
      </c>
      <c r="C12" s="256">
        <v>267</v>
      </c>
      <c r="D12" s="256">
        <v>92</v>
      </c>
      <c r="E12" s="256">
        <v>175</v>
      </c>
      <c r="F12" s="256">
        <v>21</v>
      </c>
      <c r="G12" s="256">
        <v>3</v>
      </c>
      <c r="H12" s="256">
        <v>18</v>
      </c>
      <c r="I12" s="256">
        <v>130</v>
      </c>
      <c r="J12" s="256">
        <v>44</v>
      </c>
      <c r="K12" s="256">
        <v>44</v>
      </c>
      <c r="L12" s="256">
        <v>42</v>
      </c>
      <c r="M12" s="256">
        <v>4411</v>
      </c>
      <c r="N12" s="256">
        <v>2264</v>
      </c>
      <c r="O12" s="256">
        <v>2147</v>
      </c>
      <c r="P12" s="256">
        <v>767</v>
      </c>
      <c r="Q12" s="256">
        <v>688</v>
      </c>
      <c r="R12" s="256">
        <v>745</v>
      </c>
      <c r="S12" s="256">
        <v>710</v>
      </c>
      <c r="T12" s="256">
        <v>752</v>
      </c>
      <c r="U12" s="256">
        <v>749</v>
      </c>
      <c r="V12" s="256">
        <v>1401</v>
      </c>
    </row>
    <row r="13" spans="1:22" s="343" customFormat="1" ht="30.75" customHeight="1">
      <c r="A13" s="348" t="s">
        <v>1412</v>
      </c>
      <c r="B13" s="256">
        <v>2</v>
      </c>
      <c r="C13" s="256">
        <v>281</v>
      </c>
      <c r="D13" s="256">
        <v>93</v>
      </c>
      <c r="E13" s="256">
        <v>188</v>
      </c>
      <c r="F13" s="256">
        <v>20</v>
      </c>
      <c r="G13" s="256">
        <v>3</v>
      </c>
      <c r="H13" s="256">
        <v>17</v>
      </c>
      <c r="I13" s="256">
        <v>132</v>
      </c>
      <c r="J13" s="256">
        <v>44</v>
      </c>
      <c r="K13" s="256">
        <v>44</v>
      </c>
      <c r="L13" s="256">
        <v>44</v>
      </c>
      <c r="M13" s="256">
        <v>4413</v>
      </c>
      <c r="N13" s="256">
        <v>2301</v>
      </c>
      <c r="O13" s="256">
        <v>2112</v>
      </c>
      <c r="P13" s="256">
        <v>785</v>
      </c>
      <c r="Q13" s="256">
        <v>724</v>
      </c>
      <c r="R13" s="256">
        <v>778</v>
      </c>
      <c r="S13" s="256">
        <v>678</v>
      </c>
      <c r="T13" s="256">
        <v>738</v>
      </c>
      <c r="U13" s="256">
        <v>710</v>
      </c>
      <c r="V13" s="256">
        <v>1500</v>
      </c>
    </row>
    <row r="14" spans="1:22" s="343" customFormat="1" ht="30.75" customHeight="1">
      <c r="A14" s="348" t="s">
        <v>1413</v>
      </c>
      <c r="B14" s="256">
        <v>2</v>
      </c>
      <c r="C14" s="256">
        <v>298</v>
      </c>
      <c r="D14" s="256">
        <v>97</v>
      </c>
      <c r="E14" s="256">
        <v>201</v>
      </c>
      <c r="F14" s="256">
        <v>22</v>
      </c>
      <c r="G14" s="256">
        <v>3</v>
      </c>
      <c r="H14" s="256">
        <v>19</v>
      </c>
      <c r="I14" s="256">
        <v>135</v>
      </c>
      <c r="J14" s="256">
        <v>46</v>
      </c>
      <c r="K14" s="256">
        <v>45</v>
      </c>
      <c r="L14" s="256">
        <v>44</v>
      </c>
      <c r="M14" s="256">
        <v>4440</v>
      </c>
      <c r="N14" s="256">
        <v>2315</v>
      </c>
      <c r="O14" s="256">
        <v>2125</v>
      </c>
      <c r="P14" s="256">
        <v>761</v>
      </c>
      <c r="Q14" s="256">
        <v>726</v>
      </c>
      <c r="R14" s="256">
        <v>778</v>
      </c>
      <c r="S14" s="256">
        <v>718</v>
      </c>
      <c r="T14" s="256">
        <v>776</v>
      </c>
      <c r="U14" s="256">
        <v>681</v>
      </c>
      <c r="V14" s="256">
        <v>1444</v>
      </c>
    </row>
    <row r="15" spans="1:22" s="342" customFormat="1" ht="30.75" customHeight="1">
      <c r="A15" s="348" t="s">
        <v>1414</v>
      </c>
      <c r="B15" s="256">
        <v>2</v>
      </c>
      <c r="C15" s="256">
        <v>287</v>
      </c>
      <c r="D15" s="256">
        <v>93</v>
      </c>
      <c r="E15" s="256">
        <v>194</v>
      </c>
      <c r="F15" s="256">
        <v>22</v>
      </c>
      <c r="G15" s="256">
        <v>3</v>
      </c>
      <c r="H15" s="256">
        <v>19</v>
      </c>
      <c r="I15" s="256">
        <v>136</v>
      </c>
      <c r="J15" s="256">
        <v>46</v>
      </c>
      <c r="K15" s="256">
        <v>45</v>
      </c>
      <c r="L15" s="256">
        <v>45</v>
      </c>
      <c r="M15" s="256">
        <v>4437</v>
      </c>
      <c r="N15" s="256">
        <v>2304</v>
      </c>
      <c r="O15" s="256">
        <v>2133</v>
      </c>
      <c r="P15" s="256">
        <v>781</v>
      </c>
      <c r="Q15" s="256">
        <v>691</v>
      </c>
      <c r="R15" s="256">
        <v>756</v>
      </c>
      <c r="S15" s="256">
        <v>724</v>
      </c>
      <c r="T15" s="256">
        <v>767</v>
      </c>
      <c r="U15" s="256">
        <v>718</v>
      </c>
      <c r="V15" s="256">
        <v>1453</v>
      </c>
    </row>
    <row r="16" spans="1:22" s="342" customFormat="1" ht="30.75" customHeight="1">
      <c r="A16" s="348" t="s">
        <v>1415</v>
      </c>
      <c r="B16" s="256">
        <v>2</v>
      </c>
      <c r="C16" s="256">
        <v>300</v>
      </c>
      <c r="D16" s="256">
        <v>98</v>
      </c>
      <c r="E16" s="256">
        <v>202</v>
      </c>
      <c r="F16" s="256">
        <v>20</v>
      </c>
      <c r="G16" s="256">
        <v>2</v>
      </c>
      <c r="H16" s="256">
        <v>18</v>
      </c>
      <c r="I16" s="256">
        <v>135</v>
      </c>
      <c r="J16" s="256">
        <v>43</v>
      </c>
      <c r="K16" s="256">
        <v>46</v>
      </c>
      <c r="L16" s="256">
        <v>46</v>
      </c>
      <c r="M16" s="256">
        <v>4304</v>
      </c>
      <c r="N16" s="256">
        <v>2235</v>
      </c>
      <c r="O16" s="256">
        <v>2069</v>
      </c>
      <c r="P16" s="256">
        <v>691</v>
      </c>
      <c r="Q16" s="256">
        <v>667</v>
      </c>
      <c r="R16" s="256">
        <v>780</v>
      </c>
      <c r="S16" s="256">
        <v>686</v>
      </c>
      <c r="T16" s="256">
        <v>764</v>
      </c>
      <c r="U16" s="256">
        <v>716</v>
      </c>
      <c r="V16" s="256">
        <v>1488</v>
      </c>
    </row>
    <row r="17" spans="1:22" s="343" customFormat="1" ht="30.75" customHeight="1">
      <c r="A17" s="348" t="s">
        <v>1416</v>
      </c>
      <c r="B17" s="256">
        <v>2</v>
      </c>
      <c r="C17" s="256">
        <v>295</v>
      </c>
      <c r="D17" s="256">
        <v>93</v>
      </c>
      <c r="E17" s="256">
        <v>202</v>
      </c>
      <c r="F17" s="256">
        <v>21</v>
      </c>
      <c r="G17" s="256">
        <v>2</v>
      </c>
      <c r="H17" s="256">
        <v>19</v>
      </c>
      <c r="I17" s="256">
        <v>131</v>
      </c>
      <c r="J17" s="256">
        <v>41</v>
      </c>
      <c r="K17" s="256">
        <v>44</v>
      </c>
      <c r="L17" s="256">
        <v>46</v>
      </c>
      <c r="M17" s="256">
        <v>4129</v>
      </c>
      <c r="N17" s="256">
        <v>2179</v>
      </c>
      <c r="O17" s="256">
        <v>1950</v>
      </c>
      <c r="P17" s="256">
        <v>688</v>
      </c>
      <c r="Q17" s="256">
        <v>609</v>
      </c>
      <c r="R17" s="256">
        <v>695</v>
      </c>
      <c r="S17" s="256">
        <v>667</v>
      </c>
      <c r="T17" s="256">
        <v>796</v>
      </c>
      <c r="U17" s="256">
        <v>674</v>
      </c>
      <c r="V17" s="256">
        <v>1471</v>
      </c>
    </row>
    <row r="18" spans="1:22" s="343" customFormat="1" ht="30.75" customHeight="1">
      <c r="A18" s="348" t="s">
        <v>1562</v>
      </c>
      <c r="B18" s="256">
        <v>2</v>
      </c>
      <c r="C18" s="256">
        <v>300</v>
      </c>
      <c r="D18" s="256">
        <v>101</v>
      </c>
      <c r="E18" s="256">
        <v>199</v>
      </c>
      <c r="F18" s="256">
        <v>20</v>
      </c>
      <c r="G18" s="256">
        <v>2</v>
      </c>
      <c r="H18" s="256">
        <v>18</v>
      </c>
      <c r="I18" s="256">
        <v>129</v>
      </c>
      <c r="J18" s="256">
        <v>44</v>
      </c>
      <c r="K18" s="256">
        <v>41</v>
      </c>
      <c r="L18" s="256">
        <v>44</v>
      </c>
      <c r="M18" s="256">
        <v>3949</v>
      </c>
      <c r="N18" s="256">
        <v>2039</v>
      </c>
      <c r="O18" s="256">
        <v>1910</v>
      </c>
      <c r="P18" s="256">
        <v>665</v>
      </c>
      <c r="Q18" s="256">
        <v>639</v>
      </c>
      <c r="R18" s="256">
        <v>678</v>
      </c>
      <c r="S18" s="256">
        <v>613</v>
      </c>
      <c r="T18" s="256">
        <v>696</v>
      </c>
      <c r="U18" s="256">
        <v>658</v>
      </c>
      <c r="V18" s="256">
        <v>1460</v>
      </c>
    </row>
    <row r="19" spans="1:22" s="343" customFormat="1" ht="30.75" customHeight="1">
      <c r="A19" s="968" t="s">
        <v>1563</v>
      </c>
      <c r="B19" s="111">
        <f>SUM(B21:B22)</f>
        <v>2</v>
      </c>
      <c r="C19" s="111">
        <f aca="true" t="shared" si="0" ref="C19:V19">SUM(C21:C22)</f>
        <v>305</v>
      </c>
      <c r="D19" s="111">
        <f t="shared" si="0"/>
        <v>103</v>
      </c>
      <c r="E19" s="111">
        <f t="shared" si="0"/>
        <v>202</v>
      </c>
      <c r="F19" s="111">
        <f t="shared" si="0"/>
        <v>22</v>
      </c>
      <c r="G19" s="111">
        <f t="shared" si="0"/>
        <v>1</v>
      </c>
      <c r="H19" s="111">
        <f t="shared" si="0"/>
        <v>21</v>
      </c>
      <c r="I19" s="111">
        <f t="shared" si="0"/>
        <v>130</v>
      </c>
      <c r="J19" s="111">
        <f t="shared" si="0"/>
        <v>44</v>
      </c>
      <c r="K19" s="111">
        <f t="shared" si="0"/>
        <v>44</v>
      </c>
      <c r="L19" s="111">
        <f t="shared" si="0"/>
        <v>42</v>
      </c>
      <c r="M19" s="111">
        <f t="shared" si="0"/>
        <v>3883</v>
      </c>
      <c r="N19" s="111">
        <f t="shared" si="0"/>
        <v>2028</v>
      </c>
      <c r="O19" s="111">
        <f t="shared" si="0"/>
        <v>1855</v>
      </c>
      <c r="P19" s="111">
        <f t="shared" si="0"/>
        <v>698</v>
      </c>
      <c r="Q19" s="111">
        <f t="shared" si="0"/>
        <v>610</v>
      </c>
      <c r="R19" s="111">
        <f t="shared" si="0"/>
        <v>654</v>
      </c>
      <c r="S19" s="111">
        <f t="shared" si="0"/>
        <v>637</v>
      </c>
      <c r="T19" s="111">
        <f t="shared" si="0"/>
        <v>676</v>
      </c>
      <c r="U19" s="111">
        <f t="shared" si="0"/>
        <v>608</v>
      </c>
      <c r="V19" s="111">
        <f t="shared" si="0"/>
        <v>1345</v>
      </c>
    </row>
    <row r="20" spans="1:22" s="343" customFormat="1" ht="9" customHeight="1">
      <c r="A20" s="348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2" s="343" customFormat="1" ht="30" customHeight="1">
      <c r="A21" s="761" t="s">
        <v>1295</v>
      </c>
      <c r="B21" s="256">
        <v>1</v>
      </c>
      <c r="C21" s="256">
        <f>SUM(D21:E21)</f>
        <v>150</v>
      </c>
      <c r="D21" s="256">
        <v>52</v>
      </c>
      <c r="E21" s="256">
        <v>98</v>
      </c>
      <c r="F21" s="256">
        <f>SUM(G21:H21)</f>
        <v>10</v>
      </c>
      <c r="G21" s="256">
        <v>0</v>
      </c>
      <c r="H21" s="256">
        <v>10</v>
      </c>
      <c r="I21" s="256">
        <f>SUM(J21:L21)</f>
        <v>62</v>
      </c>
      <c r="J21" s="256">
        <v>21</v>
      </c>
      <c r="K21" s="256">
        <v>21</v>
      </c>
      <c r="L21" s="256">
        <v>20</v>
      </c>
      <c r="M21" s="256">
        <f>SUM(N21:O21)</f>
        <v>1766</v>
      </c>
      <c r="N21" s="256">
        <f>SUM(P21+R21+T21)</f>
        <v>887</v>
      </c>
      <c r="O21" s="256">
        <f>SUM(Q21+S21+U21)</f>
        <v>879</v>
      </c>
      <c r="P21" s="256">
        <v>286</v>
      </c>
      <c r="Q21" s="256">
        <v>288</v>
      </c>
      <c r="R21" s="256">
        <v>302</v>
      </c>
      <c r="S21" s="256">
        <v>300</v>
      </c>
      <c r="T21" s="256">
        <v>299</v>
      </c>
      <c r="U21" s="256">
        <v>291</v>
      </c>
      <c r="V21" s="256">
        <v>612</v>
      </c>
    </row>
    <row r="22" spans="1:22" s="343" customFormat="1" ht="36.75" customHeight="1">
      <c r="A22" s="761" t="s">
        <v>1294</v>
      </c>
      <c r="B22" s="256">
        <v>1</v>
      </c>
      <c r="C22" s="256">
        <f>SUM(D22:E22)</f>
        <v>155</v>
      </c>
      <c r="D22" s="256">
        <v>51</v>
      </c>
      <c r="E22" s="256">
        <v>104</v>
      </c>
      <c r="F22" s="256">
        <f>SUM(G22:H22)</f>
        <v>12</v>
      </c>
      <c r="G22" s="256">
        <v>1</v>
      </c>
      <c r="H22" s="256">
        <v>11</v>
      </c>
      <c r="I22" s="256">
        <f>SUM(J22:L22)</f>
        <v>68</v>
      </c>
      <c r="J22" s="256">
        <v>23</v>
      </c>
      <c r="K22" s="256">
        <v>23</v>
      </c>
      <c r="L22" s="256">
        <v>22</v>
      </c>
      <c r="M22" s="256">
        <f>SUM(N22:O22)</f>
        <v>2117</v>
      </c>
      <c r="N22" s="256">
        <f>SUM(P22+R22+T22)</f>
        <v>1141</v>
      </c>
      <c r="O22" s="256">
        <f>SUM(Q22+S22+U22)</f>
        <v>976</v>
      </c>
      <c r="P22" s="256">
        <v>412</v>
      </c>
      <c r="Q22" s="256">
        <v>322</v>
      </c>
      <c r="R22" s="256">
        <v>352</v>
      </c>
      <c r="S22" s="256">
        <v>337</v>
      </c>
      <c r="T22" s="256">
        <v>377</v>
      </c>
      <c r="U22" s="256">
        <v>317</v>
      </c>
      <c r="V22" s="256">
        <v>733</v>
      </c>
    </row>
    <row r="23" spans="1:22" s="343" customFormat="1" ht="30" customHeight="1">
      <c r="A23" s="352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1:22" s="343" customFormat="1" ht="3" customHeight="1">
      <c r="A24" s="353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</row>
    <row r="25" spans="1:22" ht="15.75">
      <c r="A25" s="233" t="s">
        <v>1324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234" t="s">
        <v>1180</v>
      </c>
      <c r="M25" s="354"/>
      <c r="N25" s="354"/>
      <c r="O25" s="354"/>
      <c r="P25" s="354"/>
      <c r="Q25" s="354"/>
      <c r="R25" s="354"/>
      <c r="S25" s="354"/>
      <c r="T25" s="354"/>
      <c r="U25" s="354"/>
      <c r="V25" s="354"/>
    </row>
    <row r="26" spans="1:48" ht="15.75">
      <c r="A26" s="338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AO26" s="337"/>
      <c r="AP26" s="337"/>
      <c r="AQ26" s="337"/>
      <c r="AR26" s="337"/>
      <c r="AS26" s="337"/>
      <c r="AT26" s="337"/>
      <c r="AU26" s="337"/>
      <c r="AV26" s="337"/>
    </row>
    <row r="27" spans="13:48" ht="15.75">
      <c r="M27" s="338"/>
      <c r="O27" s="338"/>
      <c r="V27" s="338"/>
      <c r="AO27" s="337"/>
      <c r="AP27" s="337"/>
      <c r="AQ27" s="337"/>
      <c r="AR27" s="337"/>
      <c r="AS27" s="337"/>
      <c r="AT27" s="337"/>
      <c r="AU27" s="337"/>
      <c r="AV27" s="337"/>
    </row>
    <row r="28" spans="13:48" ht="15.75">
      <c r="M28" s="338"/>
      <c r="O28" s="338"/>
      <c r="V28" s="338"/>
      <c r="AO28" s="337"/>
      <c r="AP28" s="337"/>
      <c r="AQ28" s="337"/>
      <c r="AR28" s="337"/>
      <c r="AS28" s="337"/>
      <c r="AT28" s="337"/>
      <c r="AU28" s="337"/>
      <c r="AV28" s="337"/>
    </row>
    <row r="29" spans="13:22" ht="15.75">
      <c r="M29" s="338"/>
      <c r="O29" s="338"/>
      <c r="V29" s="338"/>
    </row>
    <row r="30" spans="13:22" ht="15.75">
      <c r="M30" s="338"/>
      <c r="O30" s="338"/>
      <c r="V30" s="338"/>
    </row>
    <row r="31" spans="15:22" ht="15.75">
      <c r="O31" s="338"/>
      <c r="V31" s="338"/>
    </row>
    <row r="32" spans="15:22" ht="15.75">
      <c r="O32" s="338"/>
      <c r="V32" s="338"/>
    </row>
    <row r="33" spans="15:22" ht="15.75">
      <c r="O33" s="338"/>
      <c r="V33" s="338"/>
    </row>
    <row r="34" spans="15:22" ht="15.75">
      <c r="O34" s="338"/>
      <c r="V34" s="338"/>
    </row>
    <row r="35" spans="15:22" ht="15.75">
      <c r="O35" s="338"/>
      <c r="V35" s="338"/>
    </row>
    <row r="36" spans="15:22" ht="15.75">
      <c r="O36" s="338"/>
      <c r="V36" s="338"/>
    </row>
    <row r="37" spans="15:22" ht="15.75">
      <c r="O37" s="338"/>
      <c r="V37" s="338"/>
    </row>
    <row r="38" spans="15:22" ht="15.75">
      <c r="O38" s="338"/>
      <c r="V38" s="338"/>
    </row>
    <row r="39" spans="15:22" ht="15.75">
      <c r="O39" s="338"/>
      <c r="V39" s="338"/>
    </row>
    <row r="40" spans="15:22" ht="15.75">
      <c r="O40" s="338"/>
      <c r="V40" s="338"/>
    </row>
    <row r="41" spans="15:22" ht="15.75">
      <c r="O41" s="338"/>
      <c r="V41" s="338"/>
    </row>
    <row r="42" spans="15:22" ht="15.75">
      <c r="O42" s="338"/>
      <c r="V42" s="338"/>
    </row>
    <row r="43" spans="15:22" ht="15.75">
      <c r="O43" s="338"/>
      <c r="V43" s="338"/>
    </row>
    <row r="44" ht="15.75">
      <c r="O44" s="338"/>
    </row>
    <row r="45" ht="15.75">
      <c r="O45" s="338"/>
    </row>
  </sheetData>
  <sheetProtection/>
  <mergeCells count="18">
    <mergeCell ref="A6:A7"/>
    <mergeCell ref="P5:Q5"/>
    <mergeCell ref="A3:K3"/>
    <mergeCell ref="L3:V3"/>
    <mergeCell ref="C4:E4"/>
    <mergeCell ref="F4:H4"/>
    <mergeCell ref="V4:V7"/>
    <mergeCell ref="T5:U5"/>
    <mergeCell ref="M4:U4"/>
    <mergeCell ref="R5:S5"/>
    <mergeCell ref="A2:K2"/>
    <mergeCell ref="L2:V2"/>
    <mergeCell ref="C5:E5"/>
    <mergeCell ref="A4:A5"/>
    <mergeCell ref="M5:O5"/>
    <mergeCell ref="F5:H5"/>
    <mergeCell ref="I4:L4"/>
    <mergeCell ref="I5:L5"/>
  </mergeCells>
  <printOptions horizontalCentered="1"/>
  <pageMargins left="0.2755905511811024" right="0.2755905511811024" top="0.4724409448818898" bottom="0.2755905511811024" header="0.984251968503937" footer="0.3937007874015748"/>
  <pageSetup firstPageNumber="105" useFirstPageNumber="1" horizontalDpi="300" verticalDpi="300" orientation="portrait" paperSize="13" r:id="rId1"/>
  <headerFooter alignWithMargins="0">
    <oddFooter>&amp;C&amp;10&amp;P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G47"/>
  <sheetViews>
    <sheetView showGridLines="0" view="pageBreakPreview" zoomScaleNormal="75" zoomScaleSheetLayoutView="100" zoomScalePageLayoutView="0" workbookViewId="0" topLeftCell="L4">
      <pane ySplit="5" topLeftCell="A9" activePane="bottomLeft" state="frozen"/>
      <selection pane="topLeft" activeCell="A4" sqref="A4"/>
      <selection pane="bottomLeft" activeCell="W6" sqref="W6:X7"/>
    </sheetView>
  </sheetViews>
  <sheetFormatPr defaultColWidth="8.796875" defaultRowHeight="15"/>
  <cols>
    <col min="1" max="1" width="16.19921875" style="672" customWidth="1"/>
    <col min="2" max="8" width="5.796875" style="662" customWidth="1"/>
    <col min="9" max="15" width="7.3984375" style="662" customWidth="1"/>
    <col min="16" max="16" width="16.19921875" style="672" customWidth="1"/>
    <col min="17" max="31" width="6.19921875" style="662" customWidth="1"/>
    <col min="32" max="32" width="8.3984375" style="662" customWidth="1"/>
    <col min="33" max="35" width="4.796875" style="662" customWidth="1"/>
    <col min="36" max="37" width="6.796875" style="662" customWidth="1"/>
    <col min="38" max="16384" width="8.796875" style="662" customWidth="1"/>
  </cols>
  <sheetData>
    <row r="1" s="672" customFormat="1" ht="15.75"/>
    <row r="2" spans="1:32" s="672" customFormat="1" ht="21.75" customHeight="1">
      <c r="A2" s="1661" t="s">
        <v>786</v>
      </c>
      <c r="B2" s="1661"/>
      <c r="C2" s="1661"/>
      <c r="D2" s="1661"/>
      <c r="E2" s="1661"/>
      <c r="F2" s="1661"/>
      <c r="G2" s="1661"/>
      <c r="H2" s="1661"/>
      <c r="I2" s="1661" t="s">
        <v>530</v>
      </c>
      <c r="J2" s="1661"/>
      <c r="K2" s="1661"/>
      <c r="L2" s="1661"/>
      <c r="M2" s="1661"/>
      <c r="N2" s="1661"/>
      <c r="O2" s="1661"/>
      <c r="P2" s="1664" t="s">
        <v>787</v>
      </c>
      <c r="Q2" s="1664"/>
      <c r="R2" s="1664"/>
      <c r="S2" s="1664"/>
      <c r="T2" s="1664"/>
      <c r="U2" s="1664"/>
      <c r="V2" s="1664"/>
      <c r="W2" s="1664"/>
      <c r="X2" s="1665" t="s">
        <v>531</v>
      </c>
      <c r="Y2" s="1665"/>
      <c r="Z2" s="1665"/>
      <c r="AA2" s="1665"/>
      <c r="AB2" s="1665"/>
      <c r="AC2" s="1665"/>
      <c r="AD2" s="1665"/>
      <c r="AE2" s="1665"/>
      <c r="AF2" s="1665"/>
    </row>
    <row r="3" spans="1:32" s="672" customFormat="1" ht="15.75" customHeight="1">
      <c r="A3" s="1666"/>
      <c r="B3" s="1287"/>
      <c r="C3" s="1287"/>
      <c r="D3" s="1287"/>
      <c r="E3" s="1287"/>
      <c r="F3" s="1287"/>
      <c r="G3" s="1287"/>
      <c r="H3" s="1287"/>
      <c r="I3" s="1287"/>
      <c r="J3" s="673"/>
      <c r="K3" s="674"/>
      <c r="L3" s="674"/>
      <c r="M3" s="674"/>
      <c r="N3" s="674"/>
      <c r="O3" s="674"/>
      <c r="P3" s="673"/>
      <c r="Q3" s="673"/>
      <c r="R3" s="673"/>
      <c r="S3" s="674"/>
      <c r="T3" s="674"/>
      <c r="U3" s="674"/>
      <c r="V3" s="674"/>
      <c r="W3" s="674"/>
      <c r="X3" s="674"/>
      <c r="Y3" s="1666"/>
      <c r="Z3" s="1287"/>
      <c r="AA3" s="1287"/>
      <c r="AB3" s="1287"/>
      <c r="AC3" s="1287"/>
      <c r="AD3" s="1287"/>
      <c r="AE3" s="1287"/>
      <c r="AF3" s="1287"/>
    </row>
    <row r="4" spans="1:33" s="677" customFormat="1" ht="25.5" customHeight="1">
      <c r="A4" s="1659" t="s">
        <v>788</v>
      </c>
      <c r="B4" s="675" t="s">
        <v>1378</v>
      </c>
      <c r="C4" s="1670" t="s">
        <v>789</v>
      </c>
      <c r="D4" s="1671"/>
      <c r="E4" s="1672"/>
      <c r="F4" s="1676" t="s">
        <v>790</v>
      </c>
      <c r="G4" s="1677"/>
      <c r="H4" s="1862"/>
      <c r="I4" s="1866"/>
      <c r="J4" s="1673" t="s">
        <v>791</v>
      </c>
      <c r="K4" s="1674"/>
      <c r="L4" s="1674"/>
      <c r="M4" s="1674"/>
      <c r="N4" s="1674"/>
      <c r="O4" s="1674"/>
      <c r="P4" s="1659" t="s">
        <v>788</v>
      </c>
      <c r="Q4" s="1662" t="s">
        <v>792</v>
      </c>
      <c r="R4" s="1662"/>
      <c r="S4" s="1662"/>
      <c r="T4" s="1662"/>
      <c r="U4" s="1662"/>
      <c r="V4" s="1662"/>
      <c r="W4" s="1662"/>
      <c r="X4" s="1662"/>
      <c r="Y4" s="1662"/>
      <c r="Z4" s="1662"/>
      <c r="AA4" s="1662"/>
      <c r="AB4" s="1662"/>
      <c r="AC4" s="1662"/>
      <c r="AD4" s="1662"/>
      <c r="AE4" s="1663"/>
      <c r="AF4" s="1667" t="s">
        <v>793</v>
      </c>
      <c r="AG4" s="676"/>
    </row>
    <row r="5" spans="1:33" s="677" customFormat="1" ht="25.5" customHeight="1">
      <c r="A5" s="1657"/>
      <c r="B5" s="678" t="s">
        <v>1384</v>
      </c>
      <c r="C5" s="1678" t="s">
        <v>1385</v>
      </c>
      <c r="D5" s="1679"/>
      <c r="E5" s="1680"/>
      <c r="F5" s="1681" t="s">
        <v>1386</v>
      </c>
      <c r="G5" s="1682"/>
      <c r="H5" s="1863"/>
      <c r="I5" s="1867"/>
      <c r="J5" s="1675"/>
      <c r="K5" s="1675"/>
      <c r="L5" s="1675"/>
      <c r="M5" s="1675"/>
      <c r="N5" s="1675"/>
      <c r="O5" s="1675"/>
      <c r="P5" s="1657"/>
      <c r="Q5" s="1660" t="s">
        <v>631</v>
      </c>
      <c r="R5" s="1660"/>
      <c r="S5" s="679" t="s">
        <v>624</v>
      </c>
      <c r="T5" s="1655" t="s">
        <v>794</v>
      </c>
      <c r="U5" s="1656"/>
      <c r="V5" s="1868" t="s">
        <v>795</v>
      </c>
      <c r="W5" s="1868"/>
      <c r="X5" s="1869" t="s">
        <v>1090</v>
      </c>
      <c r="Y5" s="1868"/>
      <c r="Z5" s="1655" t="s">
        <v>796</v>
      </c>
      <c r="AA5" s="1656"/>
      <c r="AB5" s="1655" t="s">
        <v>797</v>
      </c>
      <c r="AC5" s="1656"/>
      <c r="AD5" s="1655" t="s">
        <v>798</v>
      </c>
      <c r="AE5" s="1656"/>
      <c r="AF5" s="1668"/>
      <c r="AG5" s="676"/>
    </row>
    <row r="6" spans="1:33" s="677" customFormat="1" ht="25.5" customHeight="1">
      <c r="A6" s="1657" t="s">
        <v>799</v>
      </c>
      <c r="B6" s="678" t="s">
        <v>800</v>
      </c>
      <c r="C6" s="680" t="s">
        <v>1394</v>
      </c>
      <c r="D6" s="680" t="s">
        <v>1395</v>
      </c>
      <c r="E6" s="681" t="s">
        <v>1396</v>
      </c>
      <c r="F6" s="680" t="s">
        <v>1394</v>
      </c>
      <c r="G6" s="680" t="s">
        <v>1395</v>
      </c>
      <c r="H6" s="681" t="s">
        <v>1396</v>
      </c>
      <c r="I6" s="1864" t="s">
        <v>1417</v>
      </c>
      <c r="J6" s="675" t="s">
        <v>1397</v>
      </c>
      <c r="K6" s="680" t="s">
        <v>1398</v>
      </c>
      <c r="L6" s="680" t="s">
        <v>1399</v>
      </c>
      <c r="M6" s="680" t="s">
        <v>801</v>
      </c>
      <c r="N6" s="680" t="s">
        <v>802</v>
      </c>
      <c r="O6" s="680" t="s">
        <v>803</v>
      </c>
      <c r="P6" s="1657" t="s">
        <v>804</v>
      </c>
      <c r="Q6" s="682" t="s">
        <v>1394</v>
      </c>
      <c r="R6" s="681" t="s">
        <v>1395</v>
      </c>
      <c r="S6" s="675" t="s">
        <v>1396</v>
      </c>
      <c r="T6" s="680" t="s">
        <v>1395</v>
      </c>
      <c r="U6" s="681" t="s">
        <v>1396</v>
      </c>
      <c r="V6" s="680" t="s">
        <v>1395</v>
      </c>
      <c r="W6" s="681" t="s">
        <v>1396</v>
      </c>
      <c r="X6" s="681" t="s">
        <v>1395</v>
      </c>
      <c r="Y6" s="681" t="s">
        <v>1396</v>
      </c>
      <c r="Z6" s="680" t="s">
        <v>1395</v>
      </c>
      <c r="AA6" s="681" t="s">
        <v>1396</v>
      </c>
      <c r="AB6" s="680" t="s">
        <v>1395</v>
      </c>
      <c r="AC6" s="681" t="s">
        <v>1396</v>
      </c>
      <c r="AD6" s="680" t="s">
        <v>1395</v>
      </c>
      <c r="AE6" s="681" t="s">
        <v>1396</v>
      </c>
      <c r="AF6" s="1668"/>
      <c r="AG6" s="676"/>
    </row>
    <row r="7" spans="1:33" s="677" customFormat="1" ht="25.5" customHeight="1">
      <c r="A7" s="1658"/>
      <c r="B7" s="683" t="s">
        <v>805</v>
      </c>
      <c r="C7" s="684" t="s">
        <v>806</v>
      </c>
      <c r="D7" s="684" t="s">
        <v>807</v>
      </c>
      <c r="E7" s="684" t="s">
        <v>808</v>
      </c>
      <c r="F7" s="684" t="s">
        <v>806</v>
      </c>
      <c r="G7" s="684" t="s">
        <v>807</v>
      </c>
      <c r="H7" s="684" t="s">
        <v>808</v>
      </c>
      <c r="I7" s="1865" t="s">
        <v>806</v>
      </c>
      <c r="J7" s="685" t="s">
        <v>809</v>
      </c>
      <c r="K7" s="684" t="s">
        <v>810</v>
      </c>
      <c r="L7" s="686" t="s">
        <v>811</v>
      </c>
      <c r="M7" s="684" t="s">
        <v>812</v>
      </c>
      <c r="N7" s="684" t="s">
        <v>813</v>
      </c>
      <c r="O7" s="686" t="s">
        <v>1089</v>
      </c>
      <c r="P7" s="1658"/>
      <c r="Q7" s="685" t="s">
        <v>876</v>
      </c>
      <c r="R7" s="684" t="s">
        <v>807</v>
      </c>
      <c r="S7" s="685" t="s">
        <v>808</v>
      </c>
      <c r="T7" s="684" t="s">
        <v>807</v>
      </c>
      <c r="U7" s="684" t="s">
        <v>808</v>
      </c>
      <c r="V7" s="684" t="s">
        <v>807</v>
      </c>
      <c r="W7" s="684" t="s">
        <v>808</v>
      </c>
      <c r="X7" s="684" t="s">
        <v>807</v>
      </c>
      <c r="Y7" s="684" t="s">
        <v>808</v>
      </c>
      <c r="Z7" s="684" t="s">
        <v>807</v>
      </c>
      <c r="AA7" s="684" t="s">
        <v>808</v>
      </c>
      <c r="AB7" s="684" t="s">
        <v>807</v>
      </c>
      <c r="AC7" s="684" t="s">
        <v>808</v>
      </c>
      <c r="AD7" s="684" t="s">
        <v>807</v>
      </c>
      <c r="AE7" s="684" t="s">
        <v>808</v>
      </c>
      <c r="AF7" s="1669"/>
      <c r="AG7" s="676"/>
    </row>
    <row r="8" spans="1:33" s="664" customFormat="1" ht="3" customHeight="1">
      <c r="A8" s="578"/>
      <c r="B8" s="86"/>
      <c r="C8" s="86"/>
      <c r="D8" s="86"/>
      <c r="E8" s="86"/>
      <c r="F8" s="86"/>
      <c r="G8" s="86"/>
      <c r="H8" s="86"/>
      <c r="I8" s="87"/>
      <c r="J8" s="86"/>
      <c r="K8" s="86"/>
      <c r="L8" s="86"/>
      <c r="M8" s="86"/>
      <c r="N8" s="86"/>
      <c r="O8" s="86"/>
      <c r="P8" s="578"/>
      <c r="Q8" s="86"/>
      <c r="R8" s="86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6"/>
      <c r="AG8" s="663"/>
    </row>
    <row r="9" spans="1:32" ht="21" customHeight="1">
      <c r="A9" s="687" t="s">
        <v>814</v>
      </c>
      <c r="B9" s="256">
        <v>7</v>
      </c>
      <c r="C9" s="256">
        <v>454</v>
      </c>
      <c r="D9" s="256">
        <v>143</v>
      </c>
      <c r="E9" s="256">
        <v>311</v>
      </c>
      <c r="F9" s="256">
        <v>24</v>
      </c>
      <c r="G9" s="256">
        <v>2</v>
      </c>
      <c r="H9" s="256">
        <v>22</v>
      </c>
      <c r="I9" s="256">
        <v>284</v>
      </c>
      <c r="J9" s="256">
        <v>47</v>
      </c>
      <c r="K9" s="256">
        <v>48</v>
      </c>
      <c r="L9" s="256">
        <v>48</v>
      </c>
      <c r="M9" s="256">
        <v>47</v>
      </c>
      <c r="N9" s="256">
        <v>45</v>
      </c>
      <c r="O9" s="256">
        <v>49</v>
      </c>
      <c r="P9" s="687" t="s">
        <v>814</v>
      </c>
      <c r="Q9" s="256">
        <v>9165</v>
      </c>
      <c r="R9" s="256">
        <v>4775</v>
      </c>
      <c r="S9" s="256">
        <v>4390</v>
      </c>
      <c r="T9" s="256">
        <v>808</v>
      </c>
      <c r="U9" s="256">
        <v>720</v>
      </c>
      <c r="V9" s="256">
        <v>794</v>
      </c>
      <c r="W9" s="256">
        <v>748</v>
      </c>
      <c r="X9" s="256">
        <v>825</v>
      </c>
      <c r="Y9" s="256">
        <v>746</v>
      </c>
      <c r="Z9" s="256">
        <v>809</v>
      </c>
      <c r="AA9" s="256">
        <v>706</v>
      </c>
      <c r="AB9" s="256">
        <v>778</v>
      </c>
      <c r="AC9" s="256">
        <v>715</v>
      </c>
      <c r="AD9" s="256">
        <v>761</v>
      </c>
      <c r="AE9" s="256">
        <v>755</v>
      </c>
      <c r="AF9" s="256">
        <v>1430</v>
      </c>
    </row>
    <row r="10" spans="1:32" s="667" customFormat="1" ht="21" customHeight="1">
      <c r="A10" s="687" t="s">
        <v>815</v>
      </c>
      <c r="B10" s="256">
        <v>7</v>
      </c>
      <c r="C10" s="256">
        <v>444</v>
      </c>
      <c r="D10" s="256">
        <v>140</v>
      </c>
      <c r="E10" s="256">
        <v>304</v>
      </c>
      <c r="F10" s="256">
        <v>24</v>
      </c>
      <c r="G10" s="256">
        <v>2</v>
      </c>
      <c r="H10" s="256">
        <v>22</v>
      </c>
      <c r="I10" s="256">
        <v>281</v>
      </c>
      <c r="J10" s="256">
        <v>45</v>
      </c>
      <c r="K10" s="256">
        <v>46</v>
      </c>
      <c r="L10" s="256">
        <v>48</v>
      </c>
      <c r="M10" s="256">
        <v>48</v>
      </c>
      <c r="N10" s="256">
        <v>48</v>
      </c>
      <c r="O10" s="256">
        <v>46</v>
      </c>
      <c r="P10" s="687" t="s">
        <v>815</v>
      </c>
      <c r="Q10" s="256">
        <v>9092</v>
      </c>
      <c r="R10" s="256">
        <v>4747</v>
      </c>
      <c r="S10" s="256">
        <v>4345</v>
      </c>
      <c r="T10" s="256">
        <v>746</v>
      </c>
      <c r="U10" s="256">
        <v>698</v>
      </c>
      <c r="V10" s="256">
        <v>810</v>
      </c>
      <c r="W10" s="256">
        <v>747</v>
      </c>
      <c r="X10" s="256">
        <v>791</v>
      </c>
      <c r="Y10" s="256">
        <v>740</v>
      </c>
      <c r="Z10" s="256">
        <v>834</v>
      </c>
      <c r="AA10" s="256">
        <v>742</v>
      </c>
      <c r="AB10" s="256">
        <v>797</v>
      </c>
      <c r="AC10" s="256">
        <v>705</v>
      </c>
      <c r="AD10" s="256">
        <v>769</v>
      </c>
      <c r="AE10" s="256">
        <v>713</v>
      </c>
      <c r="AF10" s="256">
        <v>1516</v>
      </c>
    </row>
    <row r="11" spans="1:32" s="667" customFormat="1" ht="21" customHeight="1">
      <c r="A11" s="687" t="s">
        <v>816</v>
      </c>
      <c r="B11" s="256">
        <v>7</v>
      </c>
      <c r="C11" s="256">
        <v>444</v>
      </c>
      <c r="D11" s="256">
        <v>138</v>
      </c>
      <c r="E11" s="256">
        <v>306</v>
      </c>
      <c r="F11" s="256">
        <v>21</v>
      </c>
      <c r="G11" s="256">
        <v>3</v>
      </c>
      <c r="H11" s="256">
        <v>18</v>
      </c>
      <c r="I11" s="256">
        <v>282</v>
      </c>
      <c r="J11" s="256">
        <v>42</v>
      </c>
      <c r="K11" s="256">
        <v>46</v>
      </c>
      <c r="L11" s="256">
        <v>49</v>
      </c>
      <c r="M11" s="256">
        <v>48</v>
      </c>
      <c r="N11" s="256">
        <v>49</v>
      </c>
      <c r="O11" s="256">
        <v>48</v>
      </c>
      <c r="P11" s="687" t="s">
        <v>816</v>
      </c>
      <c r="Q11" s="256">
        <v>8892</v>
      </c>
      <c r="R11" s="256">
        <v>4667</v>
      </c>
      <c r="S11" s="256">
        <v>4225</v>
      </c>
      <c r="T11" s="256">
        <v>694</v>
      </c>
      <c r="U11" s="256">
        <v>631</v>
      </c>
      <c r="V11" s="256">
        <v>759</v>
      </c>
      <c r="W11" s="256">
        <v>693</v>
      </c>
      <c r="X11" s="256">
        <v>806</v>
      </c>
      <c r="Y11" s="256">
        <v>719</v>
      </c>
      <c r="Z11" s="256">
        <v>786</v>
      </c>
      <c r="AA11" s="256">
        <v>738</v>
      </c>
      <c r="AB11" s="256">
        <v>830</v>
      </c>
      <c r="AC11" s="256">
        <v>736</v>
      </c>
      <c r="AD11" s="256">
        <v>792</v>
      </c>
      <c r="AE11" s="256">
        <v>708</v>
      </c>
      <c r="AF11" s="256">
        <v>1485</v>
      </c>
    </row>
    <row r="12" spans="1:32" s="667" customFormat="1" ht="21" customHeight="1">
      <c r="A12" s="687" t="s">
        <v>817</v>
      </c>
      <c r="B12" s="256">
        <v>8</v>
      </c>
      <c r="C12" s="256">
        <v>326</v>
      </c>
      <c r="D12" s="256">
        <v>138</v>
      </c>
      <c r="E12" s="256">
        <v>310</v>
      </c>
      <c r="F12" s="256">
        <v>23</v>
      </c>
      <c r="G12" s="256">
        <v>2</v>
      </c>
      <c r="H12" s="256">
        <v>21</v>
      </c>
      <c r="I12" s="256">
        <v>277</v>
      </c>
      <c r="J12" s="256">
        <v>44</v>
      </c>
      <c r="K12" s="256">
        <v>41</v>
      </c>
      <c r="L12" s="256">
        <v>48</v>
      </c>
      <c r="M12" s="256">
        <v>47</v>
      </c>
      <c r="N12" s="256">
        <v>47</v>
      </c>
      <c r="O12" s="256">
        <v>50</v>
      </c>
      <c r="P12" s="687" t="s">
        <v>817</v>
      </c>
      <c r="Q12" s="256">
        <v>8727</v>
      </c>
      <c r="R12" s="256">
        <v>4610</v>
      </c>
      <c r="S12" s="256">
        <v>4117</v>
      </c>
      <c r="T12" s="256">
        <v>729</v>
      </c>
      <c r="U12" s="256">
        <v>642</v>
      </c>
      <c r="V12" s="256">
        <v>714</v>
      </c>
      <c r="W12" s="256">
        <v>620</v>
      </c>
      <c r="X12" s="256">
        <v>748</v>
      </c>
      <c r="Y12" s="256">
        <v>694</v>
      </c>
      <c r="Z12" s="256">
        <v>815</v>
      </c>
      <c r="AA12" s="256">
        <v>702</v>
      </c>
      <c r="AB12" s="256">
        <v>788</v>
      </c>
      <c r="AC12" s="256">
        <v>723</v>
      </c>
      <c r="AD12" s="256">
        <v>816</v>
      </c>
      <c r="AE12" s="256">
        <v>736</v>
      </c>
      <c r="AF12" s="256">
        <v>1546</v>
      </c>
    </row>
    <row r="13" spans="1:32" ht="21" customHeight="1">
      <c r="A13" s="687" t="s">
        <v>818</v>
      </c>
      <c r="B13" s="256">
        <v>8</v>
      </c>
      <c r="C13" s="256">
        <v>443</v>
      </c>
      <c r="D13" s="256">
        <v>135</v>
      </c>
      <c r="E13" s="256">
        <v>308</v>
      </c>
      <c r="F13" s="256">
        <v>27</v>
      </c>
      <c r="G13" s="256">
        <v>3</v>
      </c>
      <c r="H13" s="256">
        <v>24</v>
      </c>
      <c r="I13" s="256">
        <v>271</v>
      </c>
      <c r="J13" s="256">
        <v>43</v>
      </c>
      <c r="K13" s="256">
        <v>44</v>
      </c>
      <c r="L13" s="256">
        <v>43</v>
      </c>
      <c r="M13" s="256">
        <v>46</v>
      </c>
      <c r="N13" s="256">
        <v>47</v>
      </c>
      <c r="O13" s="256">
        <v>48</v>
      </c>
      <c r="P13" s="687" t="s">
        <v>818</v>
      </c>
      <c r="Q13" s="256">
        <v>8608</v>
      </c>
      <c r="R13" s="256">
        <v>4545</v>
      </c>
      <c r="S13" s="256">
        <v>4058</v>
      </c>
      <c r="T13" s="256">
        <v>750</v>
      </c>
      <c r="U13" s="256">
        <v>623</v>
      </c>
      <c r="V13" s="256">
        <v>720</v>
      </c>
      <c r="W13" s="256">
        <v>665</v>
      </c>
      <c r="X13" s="256">
        <v>720</v>
      </c>
      <c r="Y13" s="256">
        <v>641</v>
      </c>
      <c r="Z13" s="256">
        <v>754</v>
      </c>
      <c r="AA13" s="256">
        <v>701</v>
      </c>
      <c r="AB13" s="256">
        <v>806</v>
      </c>
      <c r="AC13" s="256">
        <v>698</v>
      </c>
      <c r="AD13" s="256">
        <v>796</v>
      </c>
      <c r="AE13" s="256">
        <v>730</v>
      </c>
      <c r="AF13" s="256">
        <v>1559</v>
      </c>
    </row>
    <row r="14" spans="1:32" ht="21" customHeight="1">
      <c r="A14" s="687" t="s">
        <v>819</v>
      </c>
      <c r="B14" s="256">
        <v>8</v>
      </c>
      <c r="C14" s="256">
        <v>451</v>
      </c>
      <c r="D14" s="256">
        <v>134</v>
      </c>
      <c r="E14" s="256">
        <v>317</v>
      </c>
      <c r="F14" s="256">
        <v>28</v>
      </c>
      <c r="G14" s="256">
        <v>1</v>
      </c>
      <c r="H14" s="256">
        <v>27</v>
      </c>
      <c r="I14" s="256">
        <v>276</v>
      </c>
      <c r="J14" s="256">
        <v>42</v>
      </c>
      <c r="K14" s="256">
        <v>47</v>
      </c>
      <c r="L14" s="256">
        <v>45</v>
      </c>
      <c r="M14" s="256">
        <v>44</v>
      </c>
      <c r="N14" s="256">
        <v>48</v>
      </c>
      <c r="O14" s="256">
        <v>50</v>
      </c>
      <c r="P14" s="687" t="s">
        <v>819</v>
      </c>
      <c r="Q14" s="256">
        <v>8257</v>
      </c>
      <c r="R14" s="256">
        <v>4367</v>
      </c>
      <c r="S14" s="256">
        <v>3890</v>
      </c>
      <c r="T14" s="256">
        <v>631</v>
      </c>
      <c r="U14" s="256">
        <v>573</v>
      </c>
      <c r="V14" s="256">
        <v>742</v>
      </c>
      <c r="W14" s="256">
        <v>612</v>
      </c>
      <c r="X14" s="256">
        <v>726</v>
      </c>
      <c r="Y14" s="256">
        <v>666</v>
      </c>
      <c r="Z14" s="256">
        <v>716</v>
      </c>
      <c r="AA14" s="256">
        <v>642</v>
      </c>
      <c r="AB14" s="256">
        <v>744</v>
      </c>
      <c r="AC14" s="256">
        <v>698</v>
      </c>
      <c r="AD14" s="256">
        <v>808</v>
      </c>
      <c r="AE14" s="256">
        <v>699</v>
      </c>
      <c r="AF14" s="256">
        <v>1533</v>
      </c>
    </row>
    <row r="15" spans="1:32" s="668" customFormat="1" ht="21" customHeight="1">
      <c r="A15" s="687" t="s">
        <v>820</v>
      </c>
      <c r="B15" s="256">
        <v>8</v>
      </c>
      <c r="C15" s="256">
        <v>444</v>
      </c>
      <c r="D15" s="256">
        <v>133</v>
      </c>
      <c r="E15" s="256">
        <v>311</v>
      </c>
      <c r="F15" s="256">
        <v>27</v>
      </c>
      <c r="G15" s="256">
        <v>2</v>
      </c>
      <c r="H15" s="256">
        <v>25</v>
      </c>
      <c r="I15" s="256">
        <v>272</v>
      </c>
      <c r="J15" s="256">
        <v>39</v>
      </c>
      <c r="K15" s="256">
        <v>44</v>
      </c>
      <c r="L15" s="256">
        <v>49</v>
      </c>
      <c r="M15" s="256">
        <v>45</v>
      </c>
      <c r="N15" s="256">
        <v>45</v>
      </c>
      <c r="O15" s="256">
        <v>50</v>
      </c>
      <c r="P15" s="687" t="s">
        <v>820</v>
      </c>
      <c r="Q15" s="256">
        <v>7844</v>
      </c>
      <c r="R15" s="256">
        <v>4146</v>
      </c>
      <c r="S15" s="256">
        <v>3698</v>
      </c>
      <c r="T15" s="256">
        <v>575</v>
      </c>
      <c r="U15" s="256">
        <v>518</v>
      </c>
      <c r="V15" s="256">
        <v>634</v>
      </c>
      <c r="W15" s="256">
        <v>568</v>
      </c>
      <c r="X15" s="256">
        <v>749</v>
      </c>
      <c r="Y15" s="256">
        <v>611</v>
      </c>
      <c r="Z15" s="256">
        <v>726</v>
      </c>
      <c r="AA15" s="256">
        <v>660</v>
      </c>
      <c r="AB15" s="256">
        <v>722</v>
      </c>
      <c r="AC15" s="256">
        <v>648</v>
      </c>
      <c r="AD15" s="256">
        <v>740</v>
      </c>
      <c r="AE15" s="256">
        <v>693</v>
      </c>
      <c r="AF15" s="256">
        <v>1508</v>
      </c>
    </row>
    <row r="16" spans="1:32" ht="21" customHeight="1">
      <c r="A16" s="687" t="s">
        <v>821</v>
      </c>
      <c r="B16" s="256">
        <v>8</v>
      </c>
      <c r="C16" s="256">
        <v>427</v>
      </c>
      <c r="D16" s="256">
        <v>127</v>
      </c>
      <c r="E16" s="256">
        <v>300</v>
      </c>
      <c r="F16" s="256">
        <v>29</v>
      </c>
      <c r="G16" s="256">
        <v>3</v>
      </c>
      <c r="H16" s="256">
        <v>26</v>
      </c>
      <c r="I16" s="256">
        <v>263</v>
      </c>
      <c r="J16" s="256">
        <v>40</v>
      </c>
      <c r="K16" s="256">
        <v>41</v>
      </c>
      <c r="L16" s="256">
        <v>45</v>
      </c>
      <c r="M16" s="256">
        <v>46</v>
      </c>
      <c r="N16" s="256">
        <v>46</v>
      </c>
      <c r="O16" s="256">
        <v>45</v>
      </c>
      <c r="P16" s="687" t="s">
        <v>821</v>
      </c>
      <c r="Q16" s="256">
        <v>7455</v>
      </c>
      <c r="R16" s="256">
        <v>3931</v>
      </c>
      <c r="S16" s="256">
        <v>3524</v>
      </c>
      <c r="T16" s="256">
        <v>559</v>
      </c>
      <c r="U16" s="256">
        <v>502</v>
      </c>
      <c r="V16" s="256">
        <v>568</v>
      </c>
      <c r="W16" s="256">
        <v>518</v>
      </c>
      <c r="X16" s="256">
        <v>628</v>
      </c>
      <c r="Y16" s="256">
        <v>581</v>
      </c>
      <c r="Z16" s="256">
        <v>736</v>
      </c>
      <c r="AA16" s="256">
        <v>615</v>
      </c>
      <c r="AB16" s="256">
        <v>720</v>
      </c>
      <c r="AC16" s="256">
        <v>665</v>
      </c>
      <c r="AD16" s="256">
        <v>720</v>
      </c>
      <c r="AE16" s="256">
        <v>643</v>
      </c>
      <c r="AF16" s="256">
        <v>1440</v>
      </c>
    </row>
    <row r="17" spans="1:33" ht="35.25" customHeight="1">
      <c r="A17" s="687" t="s">
        <v>1416</v>
      </c>
      <c r="B17" s="969">
        <v>8</v>
      </c>
      <c r="C17" s="969">
        <v>434</v>
      </c>
      <c r="D17" s="969">
        <v>125</v>
      </c>
      <c r="E17" s="969">
        <v>309</v>
      </c>
      <c r="F17" s="969">
        <v>31</v>
      </c>
      <c r="G17" s="970">
        <v>6</v>
      </c>
      <c r="H17" s="969">
        <v>25</v>
      </c>
      <c r="I17" s="969">
        <v>262</v>
      </c>
      <c r="J17" s="969">
        <v>38</v>
      </c>
      <c r="K17" s="969">
        <v>40</v>
      </c>
      <c r="L17" s="969">
        <v>44</v>
      </c>
      <c r="M17" s="969">
        <v>44</v>
      </c>
      <c r="N17" s="969">
        <v>49</v>
      </c>
      <c r="O17" s="969">
        <v>47</v>
      </c>
      <c r="P17" s="687" t="s">
        <v>1416</v>
      </c>
      <c r="Q17" s="256">
        <v>7102</v>
      </c>
      <c r="R17" s="256">
        <v>3718</v>
      </c>
      <c r="S17" s="256">
        <v>3384</v>
      </c>
      <c r="T17" s="256">
        <v>978</v>
      </c>
      <c r="U17" s="256">
        <v>504</v>
      </c>
      <c r="V17" s="256">
        <v>556</v>
      </c>
      <c r="W17" s="256">
        <v>498</v>
      </c>
      <c r="X17" s="256">
        <v>561</v>
      </c>
      <c r="Y17" s="256">
        <v>533</v>
      </c>
      <c r="Z17" s="256">
        <v>624</v>
      </c>
      <c r="AA17" s="256">
        <v>577</v>
      </c>
      <c r="AB17" s="256">
        <v>733</v>
      </c>
      <c r="AC17" s="256">
        <v>607</v>
      </c>
      <c r="AD17" s="256">
        <v>730</v>
      </c>
      <c r="AE17" s="256">
        <v>665</v>
      </c>
      <c r="AF17" s="256">
        <v>1366</v>
      </c>
      <c r="AG17" s="668"/>
    </row>
    <row r="18" spans="1:33" ht="21" customHeight="1">
      <c r="A18" s="687" t="s">
        <v>1562</v>
      </c>
      <c r="B18" s="969">
        <v>8</v>
      </c>
      <c r="C18" s="969">
        <v>434</v>
      </c>
      <c r="D18" s="969">
        <v>128</v>
      </c>
      <c r="E18" s="969">
        <v>306</v>
      </c>
      <c r="F18" s="969">
        <v>31</v>
      </c>
      <c r="G18" s="970">
        <v>6</v>
      </c>
      <c r="H18" s="969">
        <v>25</v>
      </c>
      <c r="I18" s="969">
        <v>258</v>
      </c>
      <c r="J18" s="969">
        <v>39</v>
      </c>
      <c r="K18" s="969">
        <v>39</v>
      </c>
      <c r="L18" s="969">
        <v>43</v>
      </c>
      <c r="M18" s="969">
        <v>43</v>
      </c>
      <c r="N18" s="969">
        <v>45</v>
      </c>
      <c r="O18" s="969">
        <v>49</v>
      </c>
      <c r="P18" s="687" t="s">
        <v>1562</v>
      </c>
      <c r="Q18" s="256">
        <v>6763</v>
      </c>
      <c r="R18" s="256">
        <v>3549</v>
      </c>
      <c r="S18" s="256">
        <v>3214</v>
      </c>
      <c r="T18" s="256">
        <v>542</v>
      </c>
      <c r="U18" s="256">
        <v>478</v>
      </c>
      <c r="V18" s="256">
        <v>512</v>
      </c>
      <c r="W18" s="256">
        <v>503</v>
      </c>
      <c r="X18" s="256">
        <v>562</v>
      </c>
      <c r="Y18" s="256">
        <v>506</v>
      </c>
      <c r="Z18" s="256">
        <v>568</v>
      </c>
      <c r="AA18" s="256">
        <v>533</v>
      </c>
      <c r="AB18" s="256">
        <v>629</v>
      </c>
      <c r="AC18" s="256">
        <v>579</v>
      </c>
      <c r="AD18" s="256">
        <v>736</v>
      </c>
      <c r="AE18" s="256">
        <v>615</v>
      </c>
      <c r="AF18" s="256">
        <v>1391</v>
      </c>
      <c r="AG18" s="668"/>
    </row>
    <row r="19" spans="1:33" s="669" customFormat="1" ht="21" customHeight="1">
      <c r="A19" s="688" t="s">
        <v>1563</v>
      </c>
      <c r="B19" s="971">
        <f>SUM(B20:B27)</f>
        <v>8</v>
      </c>
      <c r="C19" s="971">
        <f aca="true" t="shared" si="0" ref="C19:O19">SUM(C20:C27)</f>
        <v>439</v>
      </c>
      <c r="D19" s="971">
        <f t="shared" si="0"/>
        <v>123</v>
      </c>
      <c r="E19" s="971">
        <f t="shared" si="0"/>
        <v>316</v>
      </c>
      <c r="F19" s="971">
        <f t="shared" si="0"/>
        <v>34</v>
      </c>
      <c r="G19" s="972">
        <f t="shared" si="0"/>
        <v>5</v>
      </c>
      <c r="H19" s="971">
        <f t="shared" si="0"/>
        <v>29</v>
      </c>
      <c r="I19" s="971">
        <f t="shared" si="0"/>
        <v>249</v>
      </c>
      <c r="J19" s="971">
        <f t="shared" si="0"/>
        <v>39</v>
      </c>
      <c r="K19" s="971">
        <f t="shared" si="0"/>
        <v>39</v>
      </c>
      <c r="L19" s="971">
        <f t="shared" si="0"/>
        <v>40</v>
      </c>
      <c r="M19" s="971">
        <f t="shared" si="0"/>
        <v>42</v>
      </c>
      <c r="N19" s="971">
        <f t="shared" si="0"/>
        <v>43</v>
      </c>
      <c r="O19" s="971">
        <f t="shared" si="0"/>
        <v>46</v>
      </c>
      <c r="P19" s="688" t="s">
        <v>1563</v>
      </c>
      <c r="Q19" s="111">
        <f>SUM(Q20:Q27)</f>
        <v>6411</v>
      </c>
      <c r="R19" s="111">
        <f aca="true" t="shared" si="1" ref="R19:AF19">SUM(R20:R27)</f>
        <v>3287</v>
      </c>
      <c r="S19" s="111">
        <f t="shared" si="1"/>
        <v>3124</v>
      </c>
      <c r="T19" s="111">
        <f t="shared" si="1"/>
        <v>486</v>
      </c>
      <c r="U19" s="111">
        <f t="shared" si="1"/>
        <v>530</v>
      </c>
      <c r="V19" s="111">
        <f t="shared" si="1"/>
        <v>539</v>
      </c>
      <c r="W19" s="111">
        <f t="shared" si="1"/>
        <v>472</v>
      </c>
      <c r="X19" s="111">
        <f t="shared" si="1"/>
        <v>510</v>
      </c>
      <c r="Y19" s="111">
        <f t="shared" si="1"/>
        <v>499</v>
      </c>
      <c r="Z19" s="111">
        <f t="shared" si="1"/>
        <v>546</v>
      </c>
      <c r="AA19" s="111">
        <f t="shared" si="1"/>
        <v>510</v>
      </c>
      <c r="AB19" s="111">
        <f t="shared" si="1"/>
        <v>571</v>
      </c>
      <c r="AC19" s="111">
        <f t="shared" si="1"/>
        <v>530</v>
      </c>
      <c r="AD19" s="111">
        <f t="shared" si="1"/>
        <v>635</v>
      </c>
      <c r="AE19" s="111">
        <f t="shared" si="1"/>
        <v>583</v>
      </c>
      <c r="AF19" s="111">
        <f t="shared" si="1"/>
        <v>1352</v>
      </c>
      <c r="AG19" s="670"/>
    </row>
    <row r="20" spans="1:33" ht="27" customHeight="1">
      <c r="A20" s="762" t="s">
        <v>1296</v>
      </c>
      <c r="B20" s="969">
        <v>1</v>
      </c>
      <c r="C20" s="969">
        <f>SUM(D20:E20)</f>
        <v>110</v>
      </c>
      <c r="D20" s="969">
        <v>38</v>
      </c>
      <c r="E20" s="969">
        <v>72</v>
      </c>
      <c r="F20" s="969">
        <f>SUM(G20:H20)</f>
        <v>8</v>
      </c>
      <c r="G20" s="970">
        <v>4</v>
      </c>
      <c r="H20" s="969">
        <v>4</v>
      </c>
      <c r="I20" s="969">
        <f>SUM(J20:O20)</f>
        <v>63</v>
      </c>
      <c r="J20" s="969">
        <v>11</v>
      </c>
      <c r="K20" s="969">
        <v>10</v>
      </c>
      <c r="L20" s="969">
        <v>10</v>
      </c>
      <c r="M20" s="969">
        <v>9</v>
      </c>
      <c r="N20" s="969">
        <v>11</v>
      </c>
      <c r="O20" s="969">
        <v>12</v>
      </c>
      <c r="P20" s="762" t="s">
        <v>1296</v>
      </c>
      <c r="Q20" s="256">
        <f>SUM(R20:S20)</f>
        <v>1676</v>
      </c>
      <c r="R20" s="256">
        <f>SUM(T20+V20+X20+Z20+AB20+AD20)</f>
        <v>855</v>
      </c>
      <c r="S20" s="256">
        <f>SUM(U20+W20+Y20+AA20+AC20+AE20)</f>
        <v>821</v>
      </c>
      <c r="T20" s="256">
        <v>153</v>
      </c>
      <c r="U20" s="256">
        <v>146</v>
      </c>
      <c r="V20" s="256">
        <v>136</v>
      </c>
      <c r="W20" s="256">
        <v>121</v>
      </c>
      <c r="X20" s="256">
        <v>133</v>
      </c>
      <c r="Y20" s="256">
        <v>129</v>
      </c>
      <c r="Z20" s="256">
        <v>124</v>
      </c>
      <c r="AA20" s="256">
        <v>130</v>
      </c>
      <c r="AB20" s="256">
        <v>147</v>
      </c>
      <c r="AC20" s="256">
        <v>138</v>
      </c>
      <c r="AD20" s="256">
        <v>162</v>
      </c>
      <c r="AE20" s="256">
        <v>157</v>
      </c>
      <c r="AF20" s="256">
        <v>367</v>
      </c>
      <c r="AG20" s="668"/>
    </row>
    <row r="21" spans="1:32" ht="27" customHeight="1">
      <c r="A21" s="762" t="s">
        <v>1297</v>
      </c>
      <c r="B21" s="969">
        <v>1</v>
      </c>
      <c r="C21" s="969">
        <f aca="true" t="shared" si="2" ref="C21:C27">SUM(D21:E21)</f>
        <v>61</v>
      </c>
      <c r="D21" s="969">
        <v>13</v>
      </c>
      <c r="E21" s="969">
        <v>48</v>
      </c>
      <c r="F21" s="969">
        <f aca="true" t="shared" si="3" ref="F21:F27">SUM(G21:H21)</f>
        <v>4</v>
      </c>
      <c r="G21" s="243">
        <v>0</v>
      </c>
      <c r="H21" s="969">
        <v>4</v>
      </c>
      <c r="I21" s="969">
        <f aca="true" t="shared" si="4" ref="I21:I27">SUM(J21:O21)</f>
        <v>35</v>
      </c>
      <c r="J21" s="969">
        <v>5</v>
      </c>
      <c r="K21" s="969">
        <v>5</v>
      </c>
      <c r="L21" s="969">
        <v>6</v>
      </c>
      <c r="M21" s="969">
        <v>7</v>
      </c>
      <c r="N21" s="969">
        <v>6</v>
      </c>
      <c r="O21" s="969">
        <v>6</v>
      </c>
      <c r="P21" s="762" t="s">
        <v>1297</v>
      </c>
      <c r="Q21" s="256">
        <f aca="true" t="shared" si="5" ref="Q21:Q27">SUM(R21:S21)</f>
        <v>869</v>
      </c>
      <c r="R21" s="256">
        <f aca="true" t="shared" si="6" ref="R21:R26">SUM(T21+V21+X21+Z21+AB21+AD21)</f>
        <v>455</v>
      </c>
      <c r="S21" s="256">
        <f aca="true" t="shared" si="7" ref="S21:S27">SUM(U21+W21+Y21+AA21+AC21+AE21)</f>
        <v>414</v>
      </c>
      <c r="T21" s="256">
        <v>61</v>
      </c>
      <c r="U21" s="256">
        <v>66</v>
      </c>
      <c r="V21" s="256">
        <v>79</v>
      </c>
      <c r="W21" s="256">
        <v>60</v>
      </c>
      <c r="X21" s="256">
        <v>71</v>
      </c>
      <c r="Y21" s="256">
        <v>59</v>
      </c>
      <c r="Z21" s="256">
        <v>81</v>
      </c>
      <c r="AA21" s="256">
        <v>70</v>
      </c>
      <c r="AB21" s="256">
        <v>83</v>
      </c>
      <c r="AC21" s="256">
        <v>75</v>
      </c>
      <c r="AD21" s="256">
        <v>80</v>
      </c>
      <c r="AE21" s="256">
        <v>84</v>
      </c>
      <c r="AF21" s="256">
        <v>181</v>
      </c>
    </row>
    <row r="22" spans="1:33" ht="27" customHeight="1">
      <c r="A22" s="762" t="s">
        <v>1298</v>
      </c>
      <c r="B22" s="969">
        <v>1</v>
      </c>
      <c r="C22" s="969">
        <f t="shared" si="2"/>
        <v>96</v>
      </c>
      <c r="D22" s="969">
        <v>25</v>
      </c>
      <c r="E22" s="969">
        <v>71</v>
      </c>
      <c r="F22" s="969">
        <f t="shared" si="3"/>
        <v>6</v>
      </c>
      <c r="G22" s="970">
        <v>1</v>
      </c>
      <c r="H22" s="969">
        <v>5</v>
      </c>
      <c r="I22" s="969">
        <f t="shared" si="4"/>
        <v>54</v>
      </c>
      <c r="J22" s="969">
        <v>9</v>
      </c>
      <c r="K22" s="969">
        <v>9</v>
      </c>
      <c r="L22" s="969">
        <v>9</v>
      </c>
      <c r="M22" s="969">
        <v>9</v>
      </c>
      <c r="N22" s="969">
        <v>9</v>
      </c>
      <c r="O22" s="969">
        <v>9</v>
      </c>
      <c r="P22" s="762" t="s">
        <v>1298</v>
      </c>
      <c r="Q22" s="256">
        <f t="shared" si="5"/>
        <v>1559</v>
      </c>
      <c r="R22" s="256">
        <f t="shared" si="6"/>
        <v>796</v>
      </c>
      <c r="S22" s="256">
        <f t="shared" si="7"/>
        <v>763</v>
      </c>
      <c r="T22" s="256">
        <v>113</v>
      </c>
      <c r="U22" s="256">
        <v>139</v>
      </c>
      <c r="V22" s="256">
        <v>151</v>
      </c>
      <c r="W22" s="256">
        <v>126</v>
      </c>
      <c r="X22" s="256">
        <v>129</v>
      </c>
      <c r="Y22" s="256">
        <v>143</v>
      </c>
      <c r="Z22" s="256">
        <v>140</v>
      </c>
      <c r="AA22" s="256">
        <v>109</v>
      </c>
      <c r="AB22" s="256">
        <v>123</v>
      </c>
      <c r="AC22" s="256">
        <v>119</v>
      </c>
      <c r="AD22" s="256">
        <v>140</v>
      </c>
      <c r="AE22" s="256">
        <v>127</v>
      </c>
      <c r="AF22" s="256">
        <v>285</v>
      </c>
      <c r="AG22" s="668"/>
    </row>
    <row r="23" spans="1:32" ht="27" customHeight="1">
      <c r="A23" s="762" t="s">
        <v>1299</v>
      </c>
      <c r="B23" s="969">
        <v>1</v>
      </c>
      <c r="C23" s="969">
        <f t="shared" si="2"/>
        <v>49</v>
      </c>
      <c r="D23" s="969">
        <v>12</v>
      </c>
      <c r="E23" s="969">
        <v>37</v>
      </c>
      <c r="F23" s="969">
        <f t="shared" si="3"/>
        <v>4</v>
      </c>
      <c r="G23" s="243">
        <v>0</v>
      </c>
      <c r="H23" s="969">
        <v>4</v>
      </c>
      <c r="I23" s="969">
        <f t="shared" si="4"/>
        <v>27</v>
      </c>
      <c r="J23" s="969">
        <v>4</v>
      </c>
      <c r="K23" s="969">
        <v>4</v>
      </c>
      <c r="L23" s="969">
        <v>4</v>
      </c>
      <c r="M23" s="969">
        <v>5</v>
      </c>
      <c r="N23" s="969">
        <v>5</v>
      </c>
      <c r="O23" s="969">
        <v>5</v>
      </c>
      <c r="P23" s="762" t="s">
        <v>1299</v>
      </c>
      <c r="Q23" s="256">
        <f t="shared" si="5"/>
        <v>670</v>
      </c>
      <c r="R23" s="256">
        <f t="shared" si="6"/>
        <v>330</v>
      </c>
      <c r="S23" s="256">
        <f t="shared" si="7"/>
        <v>340</v>
      </c>
      <c r="T23" s="256">
        <v>48</v>
      </c>
      <c r="U23" s="256">
        <v>51</v>
      </c>
      <c r="V23" s="256">
        <v>52</v>
      </c>
      <c r="W23" s="256">
        <v>52</v>
      </c>
      <c r="X23" s="256">
        <v>48</v>
      </c>
      <c r="Y23" s="256">
        <v>44</v>
      </c>
      <c r="Z23" s="256">
        <v>53</v>
      </c>
      <c r="AA23" s="256">
        <v>64</v>
      </c>
      <c r="AB23" s="256">
        <v>65</v>
      </c>
      <c r="AC23" s="256">
        <v>64</v>
      </c>
      <c r="AD23" s="256">
        <v>64</v>
      </c>
      <c r="AE23" s="256">
        <v>65</v>
      </c>
      <c r="AF23" s="256">
        <v>154</v>
      </c>
    </row>
    <row r="24" spans="1:32" ht="27" customHeight="1">
      <c r="A24" s="762" t="s">
        <v>1300</v>
      </c>
      <c r="B24" s="969">
        <v>1</v>
      </c>
      <c r="C24" s="969">
        <f t="shared" si="2"/>
        <v>13</v>
      </c>
      <c r="D24" s="969">
        <v>7</v>
      </c>
      <c r="E24" s="969">
        <v>6</v>
      </c>
      <c r="F24" s="969">
        <f t="shared" si="3"/>
        <v>2</v>
      </c>
      <c r="G24" s="243">
        <v>0</v>
      </c>
      <c r="H24" s="969">
        <v>2</v>
      </c>
      <c r="I24" s="969">
        <f t="shared" si="4"/>
        <v>7</v>
      </c>
      <c r="J24" s="969">
        <v>1</v>
      </c>
      <c r="K24" s="969">
        <v>1</v>
      </c>
      <c r="L24" s="969">
        <v>1</v>
      </c>
      <c r="M24" s="969">
        <v>1</v>
      </c>
      <c r="N24" s="969">
        <v>1</v>
      </c>
      <c r="O24" s="969">
        <v>2</v>
      </c>
      <c r="P24" s="762" t="s">
        <v>1300</v>
      </c>
      <c r="Q24" s="256">
        <f t="shared" si="5"/>
        <v>129</v>
      </c>
      <c r="R24" s="256">
        <f t="shared" si="6"/>
        <v>68</v>
      </c>
      <c r="S24" s="256">
        <f t="shared" si="7"/>
        <v>61</v>
      </c>
      <c r="T24" s="256">
        <v>6</v>
      </c>
      <c r="U24" s="256">
        <v>10</v>
      </c>
      <c r="V24" s="256">
        <v>8</v>
      </c>
      <c r="W24" s="256">
        <v>3</v>
      </c>
      <c r="X24" s="256">
        <v>10</v>
      </c>
      <c r="Y24" s="256">
        <v>9</v>
      </c>
      <c r="Z24" s="256">
        <v>10</v>
      </c>
      <c r="AA24" s="256">
        <v>9</v>
      </c>
      <c r="AB24" s="256">
        <v>15</v>
      </c>
      <c r="AC24" s="256">
        <v>11</v>
      </c>
      <c r="AD24" s="256">
        <v>19</v>
      </c>
      <c r="AE24" s="256">
        <v>19</v>
      </c>
      <c r="AF24" s="256">
        <v>35</v>
      </c>
    </row>
    <row r="25" spans="1:33" ht="27" customHeight="1">
      <c r="A25" s="762" t="s">
        <v>1301</v>
      </c>
      <c r="B25" s="969">
        <v>1</v>
      </c>
      <c r="C25" s="969">
        <f t="shared" si="2"/>
        <v>21</v>
      </c>
      <c r="D25" s="969">
        <v>7</v>
      </c>
      <c r="E25" s="969">
        <v>14</v>
      </c>
      <c r="F25" s="969">
        <f t="shared" si="3"/>
        <v>3</v>
      </c>
      <c r="G25" s="243">
        <v>0</v>
      </c>
      <c r="H25" s="969">
        <v>3</v>
      </c>
      <c r="I25" s="969">
        <f t="shared" si="4"/>
        <v>11</v>
      </c>
      <c r="J25" s="969">
        <v>1</v>
      </c>
      <c r="K25" s="969">
        <v>2</v>
      </c>
      <c r="L25" s="969">
        <v>2</v>
      </c>
      <c r="M25" s="969">
        <v>2</v>
      </c>
      <c r="N25" s="969">
        <v>2</v>
      </c>
      <c r="O25" s="969">
        <v>2</v>
      </c>
      <c r="P25" s="762" t="s">
        <v>1301</v>
      </c>
      <c r="Q25" s="256">
        <f t="shared" si="5"/>
        <v>185</v>
      </c>
      <c r="R25" s="256">
        <f t="shared" si="6"/>
        <v>98</v>
      </c>
      <c r="S25" s="256">
        <f t="shared" si="7"/>
        <v>87</v>
      </c>
      <c r="T25" s="256">
        <v>10</v>
      </c>
      <c r="U25" s="256">
        <v>16</v>
      </c>
      <c r="V25" s="256">
        <v>18</v>
      </c>
      <c r="W25" s="256">
        <v>14</v>
      </c>
      <c r="X25" s="256">
        <v>21</v>
      </c>
      <c r="Y25" s="256">
        <v>11</v>
      </c>
      <c r="Z25" s="256">
        <v>13</v>
      </c>
      <c r="AA25" s="256">
        <v>17</v>
      </c>
      <c r="AB25" s="256">
        <v>14</v>
      </c>
      <c r="AC25" s="256">
        <v>15</v>
      </c>
      <c r="AD25" s="256">
        <v>22</v>
      </c>
      <c r="AE25" s="256">
        <v>14</v>
      </c>
      <c r="AF25" s="256">
        <v>39</v>
      </c>
      <c r="AG25" s="668"/>
    </row>
    <row r="26" spans="1:32" ht="27" customHeight="1">
      <c r="A26" s="762" t="s">
        <v>1302</v>
      </c>
      <c r="B26" s="969">
        <v>1</v>
      </c>
      <c r="C26" s="969">
        <f t="shared" si="2"/>
        <v>49</v>
      </c>
      <c r="D26" s="969">
        <v>14</v>
      </c>
      <c r="E26" s="969">
        <v>35</v>
      </c>
      <c r="F26" s="969">
        <f t="shared" si="3"/>
        <v>3</v>
      </c>
      <c r="G26" s="243">
        <v>0</v>
      </c>
      <c r="H26" s="969">
        <v>3</v>
      </c>
      <c r="I26" s="969">
        <f t="shared" si="4"/>
        <v>28</v>
      </c>
      <c r="J26" s="969">
        <v>4</v>
      </c>
      <c r="K26" s="969">
        <v>4</v>
      </c>
      <c r="L26" s="969">
        <v>4</v>
      </c>
      <c r="M26" s="969">
        <v>5</v>
      </c>
      <c r="N26" s="969">
        <v>5</v>
      </c>
      <c r="O26" s="969">
        <v>6</v>
      </c>
      <c r="P26" s="762" t="s">
        <v>1302</v>
      </c>
      <c r="Q26" s="256">
        <f t="shared" si="5"/>
        <v>712</v>
      </c>
      <c r="R26" s="256">
        <f t="shared" si="6"/>
        <v>373</v>
      </c>
      <c r="S26" s="256">
        <f t="shared" si="7"/>
        <v>339</v>
      </c>
      <c r="T26" s="256">
        <v>43</v>
      </c>
      <c r="U26" s="256">
        <v>52</v>
      </c>
      <c r="V26" s="256">
        <v>51</v>
      </c>
      <c r="W26" s="256">
        <v>47</v>
      </c>
      <c r="X26" s="256">
        <v>54</v>
      </c>
      <c r="Y26" s="256">
        <v>52</v>
      </c>
      <c r="Z26" s="256">
        <v>70</v>
      </c>
      <c r="AA26" s="256">
        <v>57</v>
      </c>
      <c r="AB26" s="256">
        <v>66</v>
      </c>
      <c r="AC26" s="256">
        <v>63</v>
      </c>
      <c r="AD26" s="256">
        <v>89</v>
      </c>
      <c r="AE26" s="256">
        <v>68</v>
      </c>
      <c r="AF26" s="256">
        <v>173</v>
      </c>
    </row>
    <row r="27" spans="1:32" ht="27" customHeight="1">
      <c r="A27" s="762" t="s">
        <v>1303</v>
      </c>
      <c r="B27" s="969">
        <v>1</v>
      </c>
      <c r="C27" s="969">
        <f t="shared" si="2"/>
        <v>40</v>
      </c>
      <c r="D27" s="969">
        <v>7</v>
      </c>
      <c r="E27" s="969">
        <v>33</v>
      </c>
      <c r="F27" s="969">
        <f t="shared" si="3"/>
        <v>4</v>
      </c>
      <c r="G27" s="243">
        <v>0</v>
      </c>
      <c r="H27" s="969">
        <v>4</v>
      </c>
      <c r="I27" s="969">
        <f t="shared" si="4"/>
        <v>24</v>
      </c>
      <c r="J27" s="969">
        <v>4</v>
      </c>
      <c r="K27" s="969">
        <v>4</v>
      </c>
      <c r="L27" s="969">
        <v>4</v>
      </c>
      <c r="M27" s="969">
        <v>4</v>
      </c>
      <c r="N27" s="969">
        <v>4</v>
      </c>
      <c r="O27" s="969">
        <v>4</v>
      </c>
      <c r="P27" s="762" t="s">
        <v>1303</v>
      </c>
      <c r="Q27" s="256">
        <f t="shared" si="5"/>
        <v>611</v>
      </c>
      <c r="R27" s="256">
        <f>SUM(T27+V27+X27+Z27+AB27+AD27)</f>
        <v>312</v>
      </c>
      <c r="S27" s="256">
        <f t="shared" si="7"/>
        <v>299</v>
      </c>
      <c r="T27" s="256">
        <v>52</v>
      </c>
      <c r="U27" s="256">
        <v>50</v>
      </c>
      <c r="V27" s="256">
        <v>44</v>
      </c>
      <c r="W27" s="256">
        <v>49</v>
      </c>
      <c r="X27" s="256">
        <v>44</v>
      </c>
      <c r="Y27" s="256">
        <v>52</v>
      </c>
      <c r="Z27" s="256">
        <v>55</v>
      </c>
      <c r="AA27" s="256">
        <v>54</v>
      </c>
      <c r="AB27" s="256">
        <v>58</v>
      </c>
      <c r="AC27" s="256">
        <v>45</v>
      </c>
      <c r="AD27" s="256">
        <v>59</v>
      </c>
      <c r="AE27" s="256">
        <v>49</v>
      </c>
      <c r="AF27" s="256">
        <v>118</v>
      </c>
    </row>
    <row r="28" spans="1:16" ht="3" customHeight="1">
      <c r="A28" s="689"/>
      <c r="P28" s="689"/>
    </row>
    <row r="29" spans="1:32" ht="15.75">
      <c r="A29" s="690" t="s">
        <v>822</v>
      </c>
      <c r="B29" s="671"/>
      <c r="C29" s="671"/>
      <c r="D29" s="671"/>
      <c r="E29" s="671"/>
      <c r="F29" s="671"/>
      <c r="G29" s="671"/>
      <c r="H29" s="671"/>
      <c r="I29" s="697" t="s">
        <v>845</v>
      </c>
      <c r="J29" s="671"/>
      <c r="K29" s="671"/>
      <c r="L29" s="671"/>
      <c r="M29" s="671"/>
      <c r="N29" s="671"/>
      <c r="O29" s="671"/>
      <c r="P29" s="690" t="s">
        <v>822</v>
      </c>
      <c r="Q29" s="671"/>
      <c r="R29" s="671"/>
      <c r="S29" s="671"/>
      <c r="T29" s="671"/>
      <c r="U29" s="671"/>
      <c r="V29" s="671"/>
      <c r="W29" s="671"/>
      <c r="X29" s="697" t="s">
        <v>845</v>
      </c>
      <c r="Y29" s="671"/>
      <c r="Z29" s="671"/>
      <c r="AA29" s="671"/>
      <c r="AB29" s="671"/>
      <c r="AC29" s="671"/>
      <c r="AD29" s="671"/>
      <c r="AE29" s="671"/>
      <c r="AF29" s="671"/>
    </row>
    <row r="44" ht="15.75">
      <c r="P44" s="691"/>
    </row>
    <row r="45" ht="15.75">
      <c r="P45" s="691"/>
    </row>
    <row r="46" ht="15.75">
      <c r="P46" s="691"/>
    </row>
    <row r="47" ht="15.75">
      <c r="P47" s="691"/>
    </row>
  </sheetData>
  <sheetProtection/>
  <mergeCells count="25">
    <mergeCell ref="A3:I3"/>
    <mergeCell ref="A4:A5"/>
    <mergeCell ref="C4:E4"/>
    <mergeCell ref="J4:O5"/>
    <mergeCell ref="F4:H4"/>
    <mergeCell ref="I4:I5"/>
    <mergeCell ref="C5:E5"/>
    <mergeCell ref="F5:H5"/>
    <mergeCell ref="A2:H2"/>
    <mergeCell ref="I2:O2"/>
    <mergeCell ref="Q4:AE4"/>
    <mergeCell ref="X5:Y5"/>
    <mergeCell ref="P2:W2"/>
    <mergeCell ref="X2:AF2"/>
    <mergeCell ref="Y3:AF3"/>
    <mergeCell ref="AF4:AF7"/>
    <mergeCell ref="Z5:AA5"/>
    <mergeCell ref="AB5:AC5"/>
    <mergeCell ref="AD5:AE5"/>
    <mergeCell ref="A6:A7"/>
    <mergeCell ref="P4:P5"/>
    <mergeCell ref="P6:P7"/>
    <mergeCell ref="T5:U5"/>
    <mergeCell ref="V5:W5"/>
    <mergeCell ref="Q5:R5"/>
  </mergeCells>
  <printOptions horizontalCentered="1"/>
  <pageMargins left="0.2755905511811024" right="0.2755905511811024" top="0.4724409448818898" bottom="0.2755905511811024" header="0.31496062992125984" footer="0.31496062992125984"/>
  <pageSetup firstPageNumber="107" useFirstPageNumber="1" horizontalDpi="600" verticalDpi="600" orientation="portrait" paperSize="13" r:id="rId1"/>
  <headerFooter alignWithMargins="0">
    <oddFooter>&amp;C&amp;10&amp;P</oddFooter>
  </headerFooter>
  <colBreaks count="3" manualBreakCount="3">
    <brk id="8" max="65535" man="1"/>
    <brk id="15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AA33" sqref="AA3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1955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V21"/>
  <sheetViews>
    <sheetView view="pageBreakPreview" zoomScale="90" zoomScaleSheetLayoutView="90" zoomScalePageLayoutView="0" workbookViewId="0" topLeftCell="A1">
      <selection activeCell="J5" sqref="J5:K6"/>
    </sheetView>
  </sheetViews>
  <sheetFormatPr defaultColWidth="6.796875" defaultRowHeight="15"/>
  <cols>
    <col min="1" max="1" width="10.8984375" style="836" customWidth="1"/>
    <col min="2" max="2" width="9.69921875" style="836" customWidth="1"/>
    <col min="3" max="3" width="4.8984375" style="836" customWidth="1"/>
    <col min="4" max="5" width="5.59765625" style="836" customWidth="1"/>
    <col min="6" max="6" width="4.59765625" style="836" customWidth="1"/>
    <col min="7" max="7" width="6" style="836" customWidth="1"/>
    <col min="8" max="8" width="5.69921875" style="836" customWidth="1"/>
    <col min="9" max="9" width="9.796875" style="836" customWidth="1"/>
    <col min="10" max="10" width="8" style="836" customWidth="1"/>
    <col min="11" max="11" width="6" style="836" customWidth="1"/>
    <col min="12" max="12" width="5.69921875" style="836" customWidth="1"/>
    <col min="13" max="13" width="5.296875" style="836" customWidth="1"/>
    <col min="14" max="14" width="4.8984375" style="836" customWidth="1"/>
    <col min="15" max="15" width="7.09765625" style="836" customWidth="1"/>
    <col min="16" max="16" width="7" style="836" customWidth="1"/>
    <col min="17" max="17" width="6" style="836" customWidth="1"/>
    <col min="18" max="18" width="5.8984375" style="836" customWidth="1"/>
    <col min="19" max="20" width="5.296875" style="836" customWidth="1"/>
    <col min="21" max="21" width="6.796875" style="836" customWidth="1"/>
    <col min="22" max="22" width="7.296875" style="836" customWidth="1"/>
    <col min="23" max="16384" width="6.796875" style="836" customWidth="1"/>
  </cols>
  <sheetData>
    <row r="1" ht="11.25" customHeight="1"/>
    <row r="2" spans="1:22" s="837" customFormat="1" ht="19.5" customHeight="1">
      <c r="A2" s="1685" t="s">
        <v>1418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 t="s">
        <v>1178</v>
      </c>
      <c r="L2" s="1685"/>
      <c r="M2" s="1685"/>
      <c r="N2" s="1685"/>
      <c r="O2" s="1685"/>
      <c r="P2" s="1685"/>
      <c r="Q2" s="1685"/>
      <c r="R2" s="1685"/>
      <c r="S2" s="1685"/>
      <c r="T2" s="1685"/>
      <c r="U2" s="1685"/>
      <c r="V2" s="1685"/>
    </row>
    <row r="3" spans="11:22" s="837" customFormat="1" ht="19.5" customHeight="1">
      <c r="K3" s="1685" t="s">
        <v>1466</v>
      </c>
      <c r="L3" s="1685"/>
      <c r="M3" s="1685"/>
      <c r="N3" s="1685"/>
      <c r="O3" s="1685"/>
      <c r="P3" s="1685"/>
      <c r="Q3" s="1685"/>
      <c r="R3" s="1685"/>
      <c r="S3" s="1685"/>
      <c r="T3" s="1685"/>
      <c r="U3" s="1685"/>
      <c r="V3" s="1685"/>
    </row>
    <row r="4" spans="1:22" ht="15.75">
      <c r="A4" s="838" t="s">
        <v>1091</v>
      </c>
      <c r="V4" s="839" t="s">
        <v>1092</v>
      </c>
    </row>
    <row r="5" spans="1:22" s="842" customFormat="1" ht="63" customHeight="1">
      <c r="A5" s="1686" t="s">
        <v>1179</v>
      </c>
      <c r="B5" s="1687"/>
      <c r="C5" s="1121" t="s">
        <v>1419</v>
      </c>
      <c r="D5" s="1026" t="s">
        <v>1420</v>
      </c>
      <c r="E5" s="1027" t="s">
        <v>580</v>
      </c>
      <c r="F5" s="1026" t="s">
        <v>1421</v>
      </c>
      <c r="G5" s="1026" t="s">
        <v>1422</v>
      </c>
      <c r="H5" s="1026" t="s">
        <v>1423</v>
      </c>
      <c r="I5" s="1028" t="s">
        <v>286</v>
      </c>
      <c r="J5" s="1029" t="s">
        <v>1718</v>
      </c>
      <c r="K5" s="1262" t="s">
        <v>287</v>
      </c>
      <c r="L5" s="1028" t="s">
        <v>1424</v>
      </c>
      <c r="M5" s="1026" t="s">
        <v>1425</v>
      </c>
      <c r="N5" s="1026" t="s">
        <v>1426</v>
      </c>
      <c r="O5" s="1029" t="s">
        <v>1719</v>
      </c>
      <c r="P5" s="1028" t="s">
        <v>288</v>
      </c>
      <c r="Q5" s="1028" t="s">
        <v>1427</v>
      </c>
      <c r="R5" s="1028" t="s">
        <v>1428</v>
      </c>
      <c r="S5" s="1028" t="s">
        <v>1429</v>
      </c>
      <c r="T5" s="1028" t="s">
        <v>1430</v>
      </c>
      <c r="U5" s="1030" t="s">
        <v>289</v>
      </c>
      <c r="V5" s="1030" t="s">
        <v>290</v>
      </c>
    </row>
    <row r="6" spans="1:22" s="863" customFormat="1" ht="84" customHeight="1">
      <c r="A6" s="1683" t="s">
        <v>291</v>
      </c>
      <c r="B6" s="1684"/>
      <c r="C6" s="1134" t="s">
        <v>509</v>
      </c>
      <c r="D6" s="1135" t="s">
        <v>1093</v>
      </c>
      <c r="E6" s="1135" t="s">
        <v>1720</v>
      </c>
      <c r="F6" s="1135" t="s">
        <v>510</v>
      </c>
      <c r="G6" s="1135" t="s">
        <v>1721</v>
      </c>
      <c r="H6" s="1135" t="s">
        <v>1722</v>
      </c>
      <c r="I6" s="1136" t="s">
        <v>1862</v>
      </c>
      <c r="J6" s="1135" t="s">
        <v>1723</v>
      </c>
      <c r="K6" s="1135" t="s">
        <v>1724</v>
      </c>
      <c r="L6" s="1135" t="s">
        <v>1725</v>
      </c>
      <c r="M6" s="1135" t="s">
        <v>511</v>
      </c>
      <c r="N6" s="1135" t="s">
        <v>1094</v>
      </c>
      <c r="O6" s="1135" t="s">
        <v>1726</v>
      </c>
      <c r="P6" s="1135" t="s">
        <v>1727</v>
      </c>
      <c r="Q6" s="1135" t="s">
        <v>1728</v>
      </c>
      <c r="R6" s="1135" t="s">
        <v>1729</v>
      </c>
      <c r="S6" s="1135" t="s">
        <v>1730</v>
      </c>
      <c r="T6" s="1136" t="s">
        <v>1731</v>
      </c>
      <c r="U6" s="1137" t="s">
        <v>1732</v>
      </c>
      <c r="V6" s="1138" t="s">
        <v>1733</v>
      </c>
    </row>
    <row r="7" spans="1:22" s="854" customFormat="1" ht="34.5" customHeight="1">
      <c r="A7" s="852" t="s">
        <v>1095</v>
      </c>
      <c r="B7" s="864" t="s">
        <v>1096</v>
      </c>
      <c r="C7" s="243">
        <f aca="true" t="shared" si="0" ref="C7:C16">SUM(D7:V7)</f>
        <v>355</v>
      </c>
      <c r="D7" s="243">
        <v>63</v>
      </c>
      <c r="E7" s="243">
        <v>20</v>
      </c>
      <c r="F7" s="243">
        <v>26</v>
      </c>
      <c r="G7" s="243">
        <v>44</v>
      </c>
      <c r="H7" s="243">
        <v>35</v>
      </c>
      <c r="I7" s="243">
        <v>7</v>
      </c>
      <c r="J7" s="243">
        <v>11</v>
      </c>
      <c r="K7" s="243">
        <v>137</v>
      </c>
      <c r="L7" s="243">
        <v>2</v>
      </c>
      <c r="M7" s="741" t="s">
        <v>848</v>
      </c>
      <c r="N7" s="243">
        <v>1</v>
      </c>
      <c r="O7" s="243">
        <v>8</v>
      </c>
      <c r="P7" s="243">
        <v>1</v>
      </c>
      <c r="Q7" s="243">
        <v>0</v>
      </c>
      <c r="R7" s="243">
        <v>0</v>
      </c>
      <c r="S7" s="243">
        <v>0</v>
      </c>
      <c r="T7" s="243">
        <v>0</v>
      </c>
      <c r="U7" s="243">
        <v>0</v>
      </c>
      <c r="V7" s="243">
        <v>0</v>
      </c>
    </row>
    <row r="8" spans="1:22" s="854" customFormat="1" ht="27" customHeight="1">
      <c r="A8" s="852" t="s">
        <v>1097</v>
      </c>
      <c r="B8" s="864" t="s">
        <v>1098</v>
      </c>
      <c r="C8" s="243">
        <f t="shared" si="0"/>
        <v>364</v>
      </c>
      <c r="D8" s="243">
        <v>66</v>
      </c>
      <c r="E8" s="243">
        <v>22</v>
      </c>
      <c r="F8" s="243">
        <v>27</v>
      </c>
      <c r="G8" s="243">
        <v>43</v>
      </c>
      <c r="H8" s="243">
        <v>34</v>
      </c>
      <c r="I8" s="243">
        <v>5</v>
      </c>
      <c r="J8" s="243">
        <v>13</v>
      </c>
      <c r="K8" s="243">
        <v>142</v>
      </c>
      <c r="L8" s="243">
        <v>2</v>
      </c>
      <c r="M8" s="243">
        <v>0</v>
      </c>
      <c r="N8" s="243">
        <v>1</v>
      </c>
      <c r="O8" s="243">
        <v>8</v>
      </c>
      <c r="P8" s="243">
        <v>1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v>0</v>
      </c>
    </row>
    <row r="9" spans="1:22" s="854" customFormat="1" ht="34.5" customHeight="1">
      <c r="A9" s="852" t="s">
        <v>1099</v>
      </c>
      <c r="B9" s="864" t="s">
        <v>1100</v>
      </c>
      <c r="C9" s="243">
        <f t="shared" si="0"/>
        <v>395</v>
      </c>
      <c r="D9" s="243">
        <v>71</v>
      </c>
      <c r="E9" s="243">
        <v>24</v>
      </c>
      <c r="F9" s="243">
        <v>25</v>
      </c>
      <c r="G9" s="243">
        <v>50</v>
      </c>
      <c r="H9" s="243">
        <v>33</v>
      </c>
      <c r="I9" s="243">
        <v>6</v>
      </c>
      <c r="J9" s="243">
        <v>13</v>
      </c>
      <c r="K9" s="243">
        <v>156</v>
      </c>
      <c r="L9" s="243">
        <v>2</v>
      </c>
      <c r="M9" s="243">
        <v>0</v>
      </c>
      <c r="N9" s="243">
        <v>1</v>
      </c>
      <c r="O9" s="243">
        <v>12</v>
      </c>
      <c r="P9" s="243">
        <v>2</v>
      </c>
      <c r="Q9" s="243">
        <v>0</v>
      </c>
      <c r="R9" s="243">
        <v>0</v>
      </c>
      <c r="S9" s="243">
        <v>0</v>
      </c>
      <c r="T9" s="243">
        <v>0</v>
      </c>
      <c r="U9" s="243">
        <v>0</v>
      </c>
      <c r="V9" s="243">
        <v>0</v>
      </c>
    </row>
    <row r="10" spans="1:22" s="854" customFormat="1" ht="34.5" customHeight="1">
      <c r="A10" s="852" t="s">
        <v>1101</v>
      </c>
      <c r="B10" s="864" t="s">
        <v>1102</v>
      </c>
      <c r="C10" s="243">
        <f t="shared" si="0"/>
        <v>403</v>
      </c>
      <c r="D10" s="243">
        <v>76</v>
      </c>
      <c r="E10" s="243">
        <v>25</v>
      </c>
      <c r="F10" s="243">
        <v>26</v>
      </c>
      <c r="G10" s="243">
        <v>52</v>
      </c>
      <c r="H10" s="243">
        <v>34</v>
      </c>
      <c r="I10" s="243">
        <v>7</v>
      </c>
      <c r="J10" s="243">
        <v>12</v>
      </c>
      <c r="K10" s="243">
        <v>157</v>
      </c>
      <c r="L10" s="243">
        <v>2</v>
      </c>
      <c r="M10" s="243">
        <v>0</v>
      </c>
      <c r="N10" s="243">
        <v>0</v>
      </c>
      <c r="O10" s="243">
        <v>6</v>
      </c>
      <c r="P10" s="243">
        <v>6</v>
      </c>
      <c r="Q10" s="243">
        <v>0</v>
      </c>
      <c r="R10" s="243">
        <v>0</v>
      </c>
      <c r="S10" s="243">
        <v>0</v>
      </c>
      <c r="T10" s="243">
        <v>0</v>
      </c>
      <c r="U10" s="243">
        <v>0</v>
      </c>
      <c r="V10" s="243">
        <v>0</v>
      </c>
    </row>
    <row r="11" spans="1:22" s="854" customFormat="1" ht="34.5" customHeight="1">
      <c r="A11" s="852" t="s">
        <v>1103</v>
      </c>
      <c r="B11" s="864" t="s">
        <v>1104</v>
      </c>
      <c r="C11" s="243">
        <f t="shared" si="0"/>
        <v>430</v>
      </c>
      <c r="D11" s="243">
        <v>75</v>
      </c>
      <c r="E11" s="243">
        <v>27</v>
      </c>
      <c r="F11" s="243">
        <v>27</v>
      </c>
      <c r="G11" s="243">
        <v>57</v>
      </c>
      <c r="H11" s="243">
        <v>32</v>
      </c>
      <c r="I11" s="243">
        <v>7</v>
      </c>
      <c r="J11" s="243">
        <v>13</v>
      </c>
      <c r="K11" s="243">
        <v>173</v>
      </c>
      <c r="L11" s="243">
        <v>1</v>
      </c>
      <c r="M11" s="243">
        <v>0</v>
      </c>
      <c r="N11" s="243">
        <v>1</v>
      </c>
      <c r="O11" s="243">
        <v>14</v>
      </c>
      <c r="P11" s="243">
        <v>3</v>
      </c>
      <c r="Q11" s="243">
        <v>0</v>
      </c>
      <c r="R11" s="243">
        <v>0</v>
      </c>
      <c r="S11" s="243">
        <v>0</v>
      </c>
      <c r="T11" s="243">
        <v>0</v>
      </c>
      <c r="U11" s="243">
        <v>0</v>
      </c>
      <c r="V11" s="243">
        <v>0</v>
      </c>
    </row>
    <row r="12" spans="1:22" s="854" customFormat="1" ht="34.5" customHeight="1">
      <c r="A12" s="852" t="s">
        <v>1105</v>
      </c>
      <c r="B12" s="864" t="s">
        <v>1106</v>
      </c>
      <c r="C12" s="243">
        <f t="shared" si="0"/>
        <v>460</v>
      </c>
      <c r="D12" s="243">
        <v>77</v>
      </c>
      <c r="E12" s="243">
        <v>29</v>
      </c>
      <c r="F12" s="243">
        <v>26</v>
      </c>
      <c r="G12" s="243">
        <v>58</v>
      </c>
      <c r="H12" s="243">
        <v>30</v>
      </c>
      <c r="I12" s="243">
        <v>7</v>
      </c>
      <c r="J12" s="243">
        <v>17</v>
      </c>
      <c r="K12" s="243">
        <v>190</v>
      </c>
      <c r="L12" s="243">
        <v>1</v>
      </c>
      <c r="M12" s="243">
        <v>0</v>
      </c>
      <c r="N12" s="243">
        <v>1</v>
      </c>
      <c r="O12" s="243">
        <v>18</v>
      </c>
      <c r="P12" s="243">
        <v>4</v>
      </c>
      <c r="Q12" s="243">
        <v>0</v>
      </c>
      <c r="R12" s="243">
        <v>0</v>
      </c>
      <c r="S12" s="243">
        <v>2</v>
      </c>
      <c r="T12" s="243">
        <v>0</v>
      </c>
      <c r="U12" s="243">
        <v>0</v>
      </c>
      <c r="V12" s="243">
        <v>0</v>
      </c>
    </row>
    <row r="13" spans="1:22" s="854" customFormat="1" ht="34.5" customHeight="1">
      <c r="A13" s="852" t="s">
        <v>1107</v>
      </c>
      <c r="B13" s="864" t="s">
        <v>1108</v>
      </c>
      <c r="C13" s="243">
        <f t="shared" si="0"/>
        <v>465</v>
      </c>
      <c r="D13" s="243">
        <v>77</v>
      </c>
      <c r="E13" s="243">
        <v>33</v>
      </c>
      <c r="F13" s="243">
        <v>30</v>
      </c>
      <c r="G13" s="243">
        <v>62</v>
      </c>
      <c r="H13" s="243">
        <v>30</v>
      </c>
      <c r="I13" s="243">
        <v>7</v>
      </c>
      <c r="J13" s="243">
        <v>14</v>
      </c>
      <c r="K13" s="243">
        <v>187</v>
      </c>
      <c r="L13" s="243">
        <v>1</v>
      </c>
      <c r="M13" s="243">
        <v>0</v>
      </c>
      <c r="N13" s="243">
        <v>1</v>
      </c>
      <c r="O13" s="243">
        <v>17</v>
      </c>
      <c r="P13" s="243">
        <v>4</v>
      </c>
      <c r="Q13" s="243">
        <v>0</v>
      </c>
      <c r="R13" s="243">
        <v>0</v>
      </c>
      <c r="S13" s="243">
        <v>2</v>
      </c>
      <c r="T13" s="243">
        <v>0</v>
      </c>
      <c r="U13" s="243">
        <v>0</v>
      </c>
      <c r="V13" s="243">
        <v>0</v>
      </c>
    </row>
    <row r="14" spans="1:22" s="854" customFormat="1" ht="34.5" customHeight="1">
      <c r="A14" s="852" t="s">
        <v>1109</v>
      </c>
      <c r="B14" s="864" t="s">
        <v>1110</v>
      </c>
      <c r="C14" s="243">
        <f t="shared" si="0"/>
        <v>492</v>
      </c>
      <c r="D14" s="243">
        <v>78</v>
      </c>
      <c r="E14" s="243">
        <v>36</v>
      </c>
      <c r="F14" s="243">
        <v>34</v>
      </c>
      <c r="G14" s="243">
        <v>64</v>
      </c>
      <c r="H14" s="243">
        <v>30</v>
      </c>
      <c r="I14" s="243">
        <v>7</v>
      </c>
      <c r="J14" s="243">
        <v>14</v>
      </c>
      <c r="K14" s="243">
        <v>199</v>
      </c>
      <c r="L14" s="243">
        <v>1</v>
      </c>
      <c r="M14" s="243">
        <v>0</v>
      </c>
      <c r="N14" s="243">
        <v>1</v>
      </c>
      <c r="O14" s="243">
        <v>21</v>
      </c>
      <c r="P14" s="243">
        <v>5</v>
      </c>
      <c r="Q14" s="243">
        <v>0</v>
      </c>
      <c r="R14" s="243">
        <v>0</v>
      </c>
      <c r="S14" s="243">
        <v>2</v>
      </c>
      <c r="T14" s="243">
        <v>0</v>
      </c>
      <c r="U14" s="243">
        <v>0</v>
      </c>
      <c r="V14" s="243">
        <v>0</v>
      </c>
    </row>
    <row r="15" spans="1:22" s="854" customFormat="1" ht="34.5" customHeight="1">
      <c r="A15" s="852" t="s">
        <v>1111</v>
      </c>
      <c r="B15" s="864" t="s">
        <v>1112</v>
      </c>
      <c r="C15" s="243">
        <f t="shared" si="0"/>
        <v>530</v>
      </c>
      <c r="D15" s="243">
        <v>83</v>
      </c>
      <c r="E15" s="243">
        <v>34</v>
      </c>
      <c r="F15" s="243">
        <v>39</v>
      </c>
      <c r="G15" s="243">
        <v>66</v>
      </c>
      <c r="H15" s="243">
        <v>28</v>
      </c>
      <c r="I15" s="243">
        <v>7</v>
      </c>
      <c r="J15" s="243">
        <v>14</v>
      </c>
      <c r="K15" s="243">
        <v>229</v>
      </c>
      <c r="L15" s="243">
        <v>0</v>
      </c>
      <c r="M15" s="243">
        <v>0</v>
      </c>
      <c r="N15" s="243">
        <v>1</v>
      </c>
      <c r="O15" s="243">
        <v>22</v>
      </c>
      <c r="P15" s="243">
        <v>5</v>
      </c>
      <c r="Q15" s="243">
        <v>0</v>
      </c>
      <c r="R15" s="243">
        <v>0</v>
      </c>
      <c r="S15" s="243">
        <v>2</v>
      </c>
      <c r="T15" s="243">
        <v>0</v>
      </c>
      <c r="U15" s="243">
        <v>0</v>
      </c>
      <c r="V15" s="243">
        <v>0</v>
      </c>
    </row>
    <row r="16" spans="1:22" s="854" customFormat="1" ht="34.5" customHeight="1">
      <c r="A16" s="852" t="s">
        <v>1588</v>
      </c>
      <c r="B16" s="864" t="s">
        <v>1113</v>
      </c>
      <c r="C16" s="243">
        <f t="shared" si="0"/>
        <v>548</v>
      </c>
      <c r="D16" s="243">
        <v>80</v>
      </c>
      <c r="E16" s="243">
        <v>36</v>
      </c>
      <c r="F16" s="243">
        <v>44</v>
      </c>
      <c r="G16" s="243">
        <v>66</v>
      </c>
      <c r="H16" s="243">
        <v>30</v>
      </c>
      <c r="I16" s="243">
        <v>11</v>
      </c>
      <c r="J16" s="243">
        <v>15</v>
      </c>
      <c r="K16" s="243">
        <v>234</v>
      </c>
      <c r="L16" s="243">
        <v>0</v>
      </c>
      <c r="M16" s="243">
        <v>0</v>
      </c>
      <c r="N16" s="243">
        <v>2</v>
      </c>
      <c r="O16" s="243">
        <v>23</v>
      </c>
      <c r="P16" s="243">
        <v>5</v>
      </c>
      <c r="Q16" s="243">
        <v>0</v>
      </c>
      <c r="R16" s="243">
        <v>0</v>
      </c>
      <c r="S16" s="243">
        <v>2</v>
      </c>
      <c r="T16" s="243">
        <v>0</v>
      </c>
      <c r="U16" s="243">
        <v>0</v>
      </c>
      <c r="V16" s="243">
        <v>0</v>
      </c>
    </row>
    <row r="17" spans="1:22" s="854" customFormat="1" ht="34.5" customHeight="1">
      <c r="A17" s="855" t="s">
        <v>1586</v>
      </c>
      <c r="B17" s="865" t="s">
        <v>1587</v>
      </c>
      <c r="C17" s="983">
        <v>551</v>
      </c>
      <c r="D17" s="983">
        <v>79</v>
      </c>
      <c r="E17" s="983">
        <v>37</v>
      </c>
      <c r="F17" s="983">
        <v>43</v>
      </c>
      <c r="G17" s="983">
        <v>63</v>
      </c>
      <c r="H17" s="983">
        <v>29</v>
      </c>
      <c r="I17" s="983">
        <v>10</v>
      </c>
      <c r="J17" s="983">
        <v>12</v>
      </c>
      <c r="K17" s="983">
        <v>244</v>
      </c>
      <c r="L17" s="983">
        <v>0</v>
      </c>
      <c r="M17" s="983">
        <v>0</v>
      </c>
      <c r="N17" s="983">
        <v>3</v>
      </c>
      <c r="O17" s="983">
        <v>21</v>
      </c>
      <c r="P17" s="983">
        <v>6</v>
      </c>
      <c r="Q17" s="983">
        <v>0</v>
      </c>
      <c r="R17" s="983">
        <v>1</v>
      </c>
      <c r="S17" s="983">
        <v>3</v>
      </c>
      <c r="T17" s="983">
        <v>0</v>
      </c>
      <c r="U17" s="983">
        <v>0</v>
      </c>
      <c r="V17" s="983">
        <v>0</v>
      </c>
    </row>
    <row r="18" spans="1:22" s="857" customFormat="1" ht="2.25" customHeight="1">
      <c r="A18" s="855"/>
      <c r="B18" s="865"/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  <c r="N18" s="983"/>
      <c r="O18" s="983"/>
      <c r="P18" s="983"/>
      <c r="Q18" s="983"/>
      <c r="R18" s="983"/>
      <c r="S18" s="983"/>
      <c r="T18" s="983"/>
      <c r="U18" s="983"/>
      <c r="V18" s="983"/>
    </row>
    <row r="19" spans="1:22" ht="15.75">
      <c r="A19" s="859" t="s">
        <v>292</v>
      </c>
      <c r="B19" s="860"/>
      <c r="C19" s="860"/>
      <c r="D19" s="860"/>
      <c r="E19" s="860"/>
      <c r="F19" s="860"/>
      <c r="G19" s="860"/>
      <c r="H19" s="860"/>
      <c r="I19" s="860"/>
      <c r="J19" s="860"/>
      <c r="K19" s="861" t="s">
        <v>285</v>
      </c>
      <c r="L19" s="860"/>
      <c r="M19" s="861"/>
      <c r="N19" s="860"/>
      <c r="O19" s="860"/>
      <c r="P19" s="860"/>
      <c r="Q19" s="860"/>
      <c r="R19" s="860"/>
      <c r="S19" s="860"/>
      <c r="T19" s="860"/>
      <c r="U19" s="860"/>
      <c r="V19" s="860"/>
    </row>
    <row r="20" spans="1:22" ht="16.5" customHeight="1">
      <c r="A20" s="838"/>
      <c r="K20" s="862"/>
      <c r="M20" s="862"/>
      <c r="N20" s="862"/>
      <c r="O20" s="862"/>
      <c r="P20" s="862"/>
      <c r="Q20" s="862"/>
      <c r="R20" s="862"/>
      <c r="S20" s="862"/>
      <c r="T20" s="862"/>
      <c r="U20" s="862"/>
      <c r="V20" s="862"/>
    </row>
    <row r="21" spans="11:13" ht="16.5" customHeight="1">
      <c r="K21" s="866"/>
      <c r="L21" s="862"/>
      <c r="M21" s="866"/>
    </row>
  </sheetData>
  <sheetProtection/>
  <mergeCells count="5">
    <mergeCell ref="A6:B6"/>
    <mergeCell ref="A2:J2"/>
    <mergeCell ref="K2:V2"/>
    <mergeCell ref="K3:V3"/>
    <mergeCell ref="A5:B5"/>
  </mergeCells>
  <printOptions/>
  <pageMargins left="0.35433070866141736" right="0.35433070866141736" top="0.984251968503937" bottom="0.6692913385826772" header="0.5118110236220472" footer="0.5118110236220472"/>
  <pageSetup firstPageNumber="111" useFirstPageNumber="1" horizontalDpi="600" verticalDpi="600" orientation="portrait" paperSize="13" scale="86" r:id="rId1"/>
  <headerFooter>
    <oddFooter>&amp;C&amp;P</oddFooter>
  </headerFooter>
  <colBreaks count="1" manualBreakCount="1">
    <brk id="10" max="1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N1">
      <pane ySplit="7" topLeftCell="A8" activePane="bottomLeft" state="frozen"/>
      <selection pane="topLeft" activeCell="A1" sqref="A1"/>
      <selection pane="bottomLeft" activeCell="W5" sqref="W5:X7"/>
    </sheetView>
  </sheetViews>
  <sheetFormatPr defaultColWidth="6.796875" defaultRowHeight="15"/>
  <cols>
    <col min="1" max="2" width="10.3984375" style="836" customWidth="1"/>
    <col min="3" max="8" width="6.69921875" style="836" customWidth="1"/>
    <col min="9" max="16" width="7.796875" style="836" customWidth="1"/>
    <col min="17" max="18" width="10.3984375" style="836" customWidth="1"/>
    <col min="19" max="23" width="8.59765625" style="836" customWidth="1"/>
    <col min="24" max="31" width="7.3984375" style="836" customWidth="1"/>
    <col min="32" max="16384" width="6.796875" style="836" customWidth="1"/>
  </cols>
  <sheetData>
    <row r="1" spans="1:31" s="837" customFormat="1" ht="19.5" customHeight="1">
      <c r="A1" s="1685" t="s">
        <v>235</v>
      </c>
      <c r="B1" s="1685"/>
      <c r="C1" s="1685"/>
      <c r="D1" s="1685"/>
      <c r="E1" s="1685"/>
      <c r="F1" s="1685"/>
      <c r="G1" s="1685"/>
      <c r="H1" s="1685"/>
      <c r="I1" s="1685" t="s">
        <v>236</v>
      </c>
      <c r="J1" s="1685"/>
      <c r="K1" s="1685"/>
      <c r="L1" s="1685"/>
      <c r="M1" s="1685"/>
      <c r="N1" s="1685"/>
      <c r="O1" s="1685"/>
      <c r="P1" s="1685"/>
      <c r="Q1" s="1685" t="s">
        <v>237</v>
      </c>
      <c r="R1" s="1685"/>
      <c r="S1" s="1685"/>
      <c r="T1" s="1685"/>
      <c r="U1" s="1685"/>
      <c r="V1" s="1685"/>
      <c r="W1" s="1685"/>
      <c r="X1" s="1685" t="s">
        <v>238</v>
      </c>
      <c r="Y1" s="1685"/>
      <c r="Z1" s="1685"/>
      <c r="AA1" s="1685"/>
      <c r="AB1" s="1685"/>
      <c r="AC1" s="1685"/>
      <c r="AD1" s="1685"/>
      <c r="AE1" s="1685"/>
    </row>
    <row r="2" spans="1:31" ht="15.75">
      <c r="A2" s="838" t="s">
        <v>1431</v>
      </c>
      <c r="B2" s="836" t="s">
        <v>1114</v>
      </c>
      <c r="C2" s="836" t="s">
        <v>1114</v>
      </c>
      <c r="D2" s="836" t="s">
        <v>1114</v>
      </c>
      <c r="E2" s="836" t="s">
        <v>1114</v>
      </c>
      <c r="F2" s="836" t="s">
        <v>1114</v>
      </c>
      <c r="G2" s="836" t="s">
        <v>1114</v>
      </c>
      <c r="H2" s="836" t="s">
        <v>1114</v>
      </c>
      <c r="J2" s="836" t="s">
        <v>1114</v>
      </c>
      <c r="L2" s="836" t="s">
        <v>1114</v>
      </c>
      <c r="M2" s="836" t="s">
        <v>1114</v>
      </c>
      <c r="N2" s="836" t="s">
        <v>1114</v>
      </c>
      <c r="P2" s="839" t="s">
        <v>1115</v>
      </c>
      <c r="Q2" s="838" t="s">
        <v>1431</v>
      </c>
      <c r="R2" s="836" t="s">
        <v>1114</v>
      </c>
      <c r="S2" s="836" t="s">
        <v>1114</v>
      </c>
      <c r="W2" s="836" t="s">
        <v>1114</v>
      </c>
      <c r="X2" s="836" t="s">
        <v>1114</v>
      </c>
      <c r="Z2" s="836" t="s">
        <v>1114</v>
      </c>
      <c r="AA2" s="836" t="s">
        <v>1114</v>
      </c>
      <c r="AB2" s="836" t="s">
        <v>1114</v>
      </c>
      <c r="AC2" s="836" t="s">
        <v>1114</v>
      </c>
      <c r="AE2" s="839" t="s">
        <v>1115</v>
      </c>
    </row>
    <row r="3" spans="1:31" s="842" customFormat="1" ht="16.5" customHeight="1">
      <c r="A3" s="840"/>
      <c r="B3" s="841"/>
      <c r="C3" s="841" t="s">
        <v>1432</v>
      </c>
      <c r="D3" s="1703" t="s">
        <v>239</v>
      </c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840"/>
      <c r="R3" s="841"/>
      <c r="S3" s="1706" t="s">
        <v>240</v>
      </c>
      <c r="T3" s="1706"/>
      <c r="U3" s="1706"/>
      <c r="V3" s="1706"/>
      <c r="W3" s="1706"/>
      <c r="X3" s="1706"/>
      <c r="Y3" s="1706"/>
      <c r="Z3" s="1706"/>
      <c r="AA3" s="1707" t="s">
        <v>241</v>
      </c>
      <c r="AB3" s="1708"/>
      <c r="AC3" s="1708"/>
      <c r="AD3" s="1708"/>
      <c r="AE3" s="1708"/>
    </row>
    <row r="4" spans="1:31" s="842" customFormat="1" ht="16.5" customHeight="1">
      <c r="A4" s="1693" t="s">
        <v>242</v>
      </c>
      <c r="B4" s="1694"/>
      <c r="C4" s="843"/>
      <c r="D4" s="1701" t="s">
        <v>1394</v>
      </c>
      <c r="E4" s="1703" t="s">
        <v>243</v>
      </c>
      <c r="F4" s="1704"/>
      <c r="G4" s="1704"/>
      <c r="H4" s="1704"/>
      <c r="I4" s="1704"/>
      <c r="J4" s="1705"/>
      <c r="K4" s="1701" t="s">
        <v>1394</v>
      </c>
      <c r="L4" s="1691" t="s">
        <v>244</v>
      </c>
      <c r="M4" s="1692"/>
      <c r="N4" s="1692"/>
      <c r="O4" s="1692"/>
      <c r="P4" s="1692"/>
      <c r="Q4" s="1693" t="s">
        <v>242</v>
      </c>
      <c r="R4" s="1694"/>
      <c r="S4" s="1688" t="s">
        <v>245</v>
      </c>
      <c r="T4" s="1688"/>
      <c r="U4" s="1688"/>
      <c r="V4" s="1688"/>
      <c r="W4" s="1688"/>
      <c r="X4" s="1688"/>
      <c r="Y4" s="1688"/>
      <c r="Z4" s="1688"/>
      <c r="AA4" s="1689" t="s">
        <v>1417</v>
      </c>
      <c r="AB4" s="1689" t="s">
        <v>246</v>
      </c>
      <c r="AC4" s="1689" t="s">
        <v>247</v>
      </c>
      <c r="AD4" s="1689" t="s">
        <v>248</v>
      </c>
      <c r="AE4" s="1699" t="s">
        <v>249</v>
      </c>
    </row>
    <row r="5" spans="1:31" s="842" customFormat="1" ht="16.5" customHeight="1">
      <c r="A5" s="844" t="s">
        <v>1114</v>
      </c>
      <c r="B5" s="843" t="s">
        <v>1114</v>
      </c>
      <c r="C5" s="843"/>
      <c r="D5" s="1702"/>
      <c r="E5" s="1706" t="s">
        <v>250</v>
      </c>
      <c r="F5" s="1706"/>
      <c r="G5" s="1707" t="s">
        <v>251</v>
      </c>
      <c r="H5" s="1708"/>
      <c r="I5" s="1708"/>
      <c r="J5" s="1709"/>
      <c r="K5" s="1702"/>
      <c r="L5" s="1688" t="s">
        <v>252</v>
      </c>
      <c r="M5" s="1688" t="s">
        <v>253</v>
      </c>
      <c r="N5" s="1688" t="s">
        <v>254</v>
      </c>
      <c r="O5" s="1689" t="s">
        <v>255</v>
      </c>
      <c r="P5" s="1691" t="s">
        <v>256</v>
      </c>
      <c r="Q5" s="844" t="s">
        <v>1114</v>
      </c>
      <c r="R5" s="843" t="s">
        <v>1114</v>
      </c>
      <c r="S5" s="1688" t="s">
        <v>257</v>
      </c>
      <c r="T5" s="1688" t="s">
        <v>258</v>
      </c>
      <c r="U5" s="1689" t="s">
        <v>259</v>
      </c>
      <c r="V5" s="1689" t="s">
        <v>260</v>
      </c>
      <c r="W5" s="1688" t="s">
        <v>261</v>
      </c>
      <c r="X5" s="1688" t="s">
        <v>262</v>
      </c>
      <c r="Y5" s="1688" t="s">
        <v>1433</v>
      </c>
      <c r="Z5" s="1688" t="s">
        <v>1434</v>
      </c>
      <c r="AA5" s="1690"/>
      <c r="AB5" s="1690"/>
      <c r="AC5" s="1690"/>
      <c r="AD5" s="1690"/>
      <c r="AE5" s="1700"/>
    </row>
    <row r="6" spans="1:31" s="842" customFormat="1" ht="28.5">
      <c r="A6" s="1696" t="s">
        <v>263</v>
      </c>
      <c r="B6" s="1697"/>
      <c r="C6" s="843"/>
      <c r="D6" s="1702"/>
      <c r="E6" s="845" t="s">
        <v>264</v>
      </c>
      <c r="F6" s="845" t="s">
        <v>265</v>
      </c>
      <c r="G6" s="845" t="s">
        <v>264</v>
      </c>
      <c r="H6" s="845" t="s">
        <v>265</v>
      </c>
      <c r="I6" s="845" t="s">
        <v>266</v>
      </c>
      <c r="J6" s="845" t="s">
        <v>267</v>
      </c>
      <c r="K6" s="1702"/>
      <c r="L6" s="1689"/>
      <c r="M6" s="1689"/>
      <c r="N6" s="1689"/>
      <c r="O6" s="1690"/>
      <c r="P6" s="1698"/>
      <c r="Q6" s="1696" t="s">
        <v>263</v>
      </c>
      <c r="R6" s="1697"/>
      <c r="S6" s="1689"/>
      <c r="T6" s="1689"/>
      <c r="U6" s="1690"/>
      <c r="V6" s="1690"/>
      <c r="W6" s="1689"/>
      <c r="X6" s="1689"/>
      <c r="Y6" s="1689"/>
      <c r="Z6" s="1689"/>
      <c r="AA6" s="1690"/>
      <c r="AB6" s="1690"/>
      <c r="AC6" s="1690"/>
      <c r="AD6" s="1690"/>
      <c r="AE6" s="1700"/>
    </row>
    <row r="7" spans="1:31" s="851" customFormat="1" ht="23.25">
      <c r="A7" s="846"/>
      <c r="B7" s="847"/>
      <c r="C7" s="848" t="s">
        <v>268</v>
      </c>
      <c r="D7" s="849" t="s">
        <v>876</v>
      </c>
      <c r="E7" s="849" t="s">
        <v>1116</v>
      </c>
      <c r="F7" s="849" t="s">
        <v>512</v>
      </c>
      <c r="G7" s="849" t="s">
        <v>1116</v>
      </c>
      <c r="H7" s="849" t="s">
        <v>269</v>
      </c>
      <c r="I7" s="849" t="s">
        <v>1117</v>
      </c>
      <c r="J7" s="849" t="s">
        <v>270</v>
      </c>
      <c r="K7" s="849" t="s">
        <v>876</v>
      </c>
      <c r="L7" s="849" t="s">
        <v>271</v>
      </c>
      <c r="M7" s="849" t="s">
        <v>272</v>
      </c>
      <c r="N7" s="849" t="s">
        <v>273</v>
      </c>
      <c r="O7" s="849" t="s">
        <v>274</v>
      </c>
      <c r="P7" s="850" t="s">
        <v>275</v>
      </c>
      <c r="Q7" s="846"/>
      <c r="R7" s="847"/>
      <c r="S7" s="849" t="s">
        <v>276</v>
      </c>
      <c r="T7" s="849" t="s">
        <v>277</v>
      </c>
      <c r="U7" s="849" t="s">
        <v>278</v>
      </c>
      <c r="V7" s="849" t="s">
        <v>279</v>
      </c>
      <c r="W7" s="849" t="s">
        <v>1118</v>
      </c>
      <c r="X7" s="849" t="s">
        <v>280</v>
      </c>
      <c r="Y7" s="849" t="s">
        <v>281</v>
      </c>
      <c r="Z7" s="849" t="s">
        <v>875</v>
      </c>
      <c r="AA7" s="849" t="s">
        <v>876</v>
      </c>
      <c r="AB7" s="849" t="s">
        <v>282</v>
      </c>
      <c r="AC7" s="849" t="s">
        <v>1119</v>
      </c>
      <c r="AD7" s="849" t="s">
        <v>280</v>
      </c>
      <c r="AE7" s="850" t="s">
        <v>283</v>
      </c>
    </row>
    <row r="8" spans="1:31" s="854" customFormat="1" ht="38.25" customHeight="1">
      <c r="A8" s="852" t="s">
        <v>1074</v>
      </c>
      <c r="B8" s="853" t="s">
        <v>937</v>
      </c>
      <c r="C8" s="243">
        <f aca="true" t="shared" si="0" ref="C8:C16">SUM(D8++K8+AA8)</f>
        <v>269</v>
      </c>
      <c r="D8" s="243">
        <v>143</v>
      </c>
      <c r="E8" s="243">
        <v>143</v>
      </c>
      <c r="F8" s="741" t="s">
        <v>848</v>
      </c>
      <c r="G8" s="741" t="s">
        <v>848</v>
      </c>
      <c r="H8" s="741" t="s">
        <v>848</v>
      </c>
      <c r="I8" s="741" t="s">
        <v>848</v>
      </c>
      <c r="J8" s="741" t="s">
        <v>848</v>
      </c>
      <c r="K8" s="243">
        <v>99</v>
      </c>
      <c r="L8" s="243">
        <v>6</v>
      </c>
      <c r="M8" s="741" t="s">
        <v>848</v>
      </c>
      <c r="N8" s="741" t="s">
        <v>848</v>
      </c>
      <c r="O8" s="243">
        <v>9</v>
      </c>
      <c r="P8" s="243">
        <v>0</v>
      </c>
      <c r="Q8" s="852" t="s">
        <v>1074</v>
      </c>
      <c r="R8" s="853" t="s">
        <v>937</v>
      </c>
      <c r="S8" s="243">
        <v>58</v>
      </c>
      <c r="T8" s="243">
        <v>0</v>
      </c>
      <c r="U8" s="243">
        <v>0</v>
      </c>
      <c r="V8" s="243">
        <v>0</v>
      </c>
      <c r="W8" s="243">
        <v>5</v>
      </c>
      <c r="X8" s="243">
        <v>15</v>
      </c>
      <c r="Y8" s="243">
        <v>6</v>
      </c>
      <c r="Z8" s="741" t="s">
        <v>848</v>
      </c>
      <c r="AA8" s="243">
        <f aca="true" t="shared" si="1" ref="AA8:AA16">SUM(AB8:AE8)</f>
        <v>27</v>
      </c>
      <c r="AB8" s="741" t="s">
        <v>848</v>
      </c>
      <c r="AC8" s="741" t="s">
        <v>848</v>
      </c>
      <c r="AD8" s="741">
        <v>27</v>
      </c>
      <c r="AE8" s="741" t="s">
        <v>848</v>
      </c>
    </row>
    <row r="9" spans="1:31" s="854" customFormat="1" ht="38.25" customHeight="1">
      <c r="A9" s="852" t="s">
        <v>1052</v>
      </c>
      <c r="B9" s="853" t="s">
        <v>939</v>
      </c>
      <c r="C9" s="243">
        <f t="shared" si="0"/>
        <v>310</v>
      </c>
      <c r="D9" s="243">
        <v>163</v>
      </c>
      <c r="E9" s="243">
        <v>163</v>
      </c>
      <c r="F9" s="741" t="s">
        <v>848</v>
      </c>
      <c r="G9" s="741" t="s">
        <v>848</v>
      </c>
      <c r="H9" s="741" t="s">
        <v>848</v>
      </c>
      <c r="I9" s="741" t="s">
        <v>848</v>
      </c>
      <c r="J9" s="741" t="s">
        <v>848</v>
      </c>
      <c r="K9" s="243">
        <v>103</v>
      </c>
      <c r="L9" s="243">
        <v>12</v>
      </c>
      <c r="M9" s="741" t="s">
        <v>848</v>
      </c>
      <c r="N9" s="741" t="s">
        <v>848</v>
      </c>
      <c r="O9" s="243">
        <v>7</v>
      </c>
      <c r="P9" s="243">
        <v>0</v>
      </c>
      <c r="Q9" s="852" t="s">
        <v>1052</v>
      </c>
      <c r="R9" s="853" t="s">
        <v>939</v>
      </c>
      <c r="S9" s="243">
        <v>58</v>
      </c>
      <c r="T9" s="243">
        <v>0</v>
      </c>
      <c r="U9" s="243">
        <v>0</v>
      </c>
      <c r="V9" s="243">
        <v>0</v>
      </c>
      <c r="W9" s="243">
        <v>5</v>
      </c>
      <c r="X9" s="243">
        <v>15</v>
      </c>
      <c r="Y9" s="243">
        <v>6</v>
      </c>
      <c r="Z9" s="741" t="s">
        <v>848</v>
      </c>
      <c r="AA9" s="243">
        <f t="shared" si="1"/>
        <v>44</v>
      </c>
      <c r="AB9" s="741">
        <v>17</v>
      </c>
      <c r="AC9" s="741">
        <v>0</v>
      </c>
      <c r="AD9" s="741">
        <v>27</v>
      </c>
      <c r="AE9" s="741" t="s">
        <v>848</v>
      </c>
    </row>
    <row r="10" spans="1:31" s="854" customFormat="1" ht="38.25" customHeight="1">
      <c r="A10" s="852" t="s">
        <v>1053</v>
      </c>
      <c r="B10" s="853" t="s">
        <v>941</v>
      </c>
      <c r="C10" s="243">
        <f t="shared" si="0"/>
        <v>331</v>
      </c>
      <c r="D10" s="243">
        <v>167</v>
      </c>
      <c r="E10" s="243">
        <v>167</v>
      </c>
      <c r="F10" s="741" t="s">
        <v>848</v>
      </c>
      <c r="G10" s="741" t="s">
        <v>848</v>
      </c>
      <c r="H10" s="741" t="s">
        <v>848</v>
      </c>
      <c r="I10" s="741" t="s">
        <v>848</v>
      </c>
      <c r="J10" s="741" t="s">
        <v>848</v>
      </c>
      <c r="K10" s="243">
        <v>104</v>
      </c>
      <c r="L10" s="243">
        <v>12</v>
      </c>
      <c r="M10" s="741" t="s">
        <v>848</v>
      </c>
      <c r="N10" s="741" t="s">
        <v>848</v>
      </c>
      <c r="O10" s="243">
        <v>9</v>
      </c>
      <c r="P10" s="243">
        <v>0</v>
      </c>
      <c r="Q10" s="852" t="s">
        <v>1053</v>
      </c>
      <c r="R10" s="853" t="s">
        <v>941</v>
      </c>
      <c r="S10" s="243">
        <v>58</v>
      </c>
      <c r="T10" s="243">
        <v>0</v>
      </c>
      <c r="U10" s="243">
        <v>0</v>
      </c>
      <c r="V10" s="243">
        <v>0</v>
      </c>
      <c r="W10" s="243">
        <v>4</v>
      </c>
      <c r="X10" s="243">
        <v>15</v>
      </c>
      <c r="Y10" s="243">
        <v>6</v>
      </c>
      <c r="Z10" s="741" t="s">
        <v>848</v>
      </c>
      <c r="AA10" s="243">
        <f t="shared" si="1"/>
        <v>60</v>
      </c>
      <c r="AB10" s="741">
        <v>20</v>
      </c>
      <c r="AC10" s="741" t="s">
        <v>848</v>
      </c>
      <c r="AD10" s="741">
        <v>40</v>
      </c>
      <c r="AE10" s="741" t="s">
        <v>848</v>
      </c>
    </row>
    <row r="11" spans="1:31" s="854" customFormat="1" ht="38.25" customHeight="1">
      <c r="A11" s="852" t="s">
        <v>1054</v>
      </c>
      <c r="B11" s="853" t="s">
        <v>943</v>
      </c>
      <c r="C11" s="243">
        <f t="shared" si="0"/>
        <v>336</v>
      </c>
      <c r="D11" s="243">
        <v>167</v>
      </c>
      <c r="E11" s="243">
        <v>167</v>
      </c>
      <c r="F11" s="741">
        <v>0</v>
      </c>
      <c r="G11" s="741">
        <v>0</v>
      </c>
      <c r="H11" s="741">
        <v>0</v>
      </c>
      <c r="I11" s="741">
        <v>0</v>
      </c>
      <c r="J11" s="741">
        <v>0</v>
      </c>
      <c r="K11" s="243">
        <v>99</v>
      </c>
      <c r="L11" s="243">
        <v>12</v>
      </c>
      <c r="M11" s="741">
        <v>0</v>
      </c>
      <c r="N11" s="741">
        <v>0</v>
      </c>
      <c r="O11" s="243">
        <v>9</v>
      </c>
      <c r="P11" s="243">
        <v>0</v>
      </c>
      <c r="Q11" s="852" t="s">
        <v>1054</v>
      </c>
      <c r="R11" s="853" t="s">
        <v>943</v>
      </c>
      <c r="S11" s="243">
        <v>58</v>
      </c>
      <c r="T11" s="243">
        <v>0</v>
      </c>
      <c r="U11" s="243">
        <v>0</v>
      </c>
      <c r="V11" s="243">
        <v>0</v>
      </c>
      <c r="W11" s="243">
        <v>3</v>
      </c>
      <c r="X11" s="243">
        <v>15</v>
      </c>
      <c r="Y11" s="243">
        <v>2</v>
      </c>
      <c r="Z11" s="741">
        <v>0</v>
      </c>
      <c r="AA11" s="243">
        <f t="shared" si="1"/>
        <v>70</v>
      </c>
      <c r="AB11" s="741">
        <v>28</v>
      </c>
      <c r="AC11" s="741">
        <v>0</v>
      </c>
      <c r="AD11" s="741">
        <v>42</v>
      </c>
      <c r="AE11" s="741" t="s">
        <v>848</v>
      </c>
    </row>
    <row r="12" spans="1:31" s="854" customFormat="1" ht="38.25" customHeight="1">
      <c r="A12" s="852" t="s">
        <v>1055</v>
      </c>
      <c r="B12" s="853" t="s">
        <v>945</v>
      </c>
      <c r="C12" s="243">
        <f t="shared" si="0"/>
        <v>346</v>
      </c>
      <c r="D12" s="243">
        <v>167</v>
      </c>
      <c r="E12" s="243">
        <v>167</v>
      </c>
      <c r="F12" s="741">
        <v>0</v>
      </c>
      <c r="G12" s="741">
        <v>0</v>
      </c>
      <c r="H12" s="741">
        <v>0</v>
      </c>
      <c r="I12" s="741">
        <v>0</v>
      </c>
      <c r="J12" s="741">
        <v>0</v>
      </c>
      <c r="K12" s="243">
        <v>107</v>
      </c>
      <c r="L12" s="243">
        <v>12</v>
      </c>
      <c r="M12" s="741">
        <v>0</v>
      </c>
      <c r="N12" s="741">
        <v>0</v>
      </c>
      <c r="O12" s="243">
        <v>9</v>
      </c>
      <c r="P12" s="243">
        <v>0</v>
      </c>
      <c r="Q12" s="852" t="s">
        <v>1055</v>
      </c>
      <c r="R12" s="853" t="s">
        <v>945</v>
      </c>
      <c r="S12" s="243">
        <v>58</v>
      </c>
      <c r="T12" s="243">
        <v>0</v>
      </c>
      <c r="U12" s="243">
        <v>0</v>
      </c>
      <c r="V12" s="243">
        <v>0</v>
      </c>
      <c r="W12" s="243">
        <v>3</v>
      </c>
      <c r="X12" s="243">
        <v>23</v>
      </c>
      <c r="Y12" s="243">
        <v>2</v>
      </c>
      <c r="Z12" s="741">
        <v>0</v>
      </c>
      <c r="AA12" s="243">
        <f t="shared" si="1"/>
        <v>72</v>
      </c>
      <c r="AB12" s="741">
        <v>27</v>
      </c>
      <c r="AC12" s="741">
        <v>0</v>
      </c>
      <c r="AD12" s="741">
        <v>45</v>
      </c>
      <c r="AE12" s="741" t="s">
        <v>848</v>
      </c>
    </row>
    <row r="13" spans="1:31" s="854" customFormat="1" ht="38.25" customHeight="1">
      <c r="A13" s="852" t="s">
        <v>1056</v>
      </c>
      <c r="B13" s="853" t="s">
        <v>947</v>
      </c>
      <c r="C13" s="243">
        <f t="shared" si="0"/>
        <v>345</v>
      </c>
      <c r="D13" s="243">
        <v>167</v>
      </c>
      <c r="E13" s="243">
        <v>167</v>
      </c>
      <c r="F13" s="741">
        <v>0</v>
      </c>
      <c r="G13" s="741">
        <v>0</v>
      </c>
      <c r="H13" s="741">
        <v>0</v>
      </c>
      <c r="I13" s="741">
        <v>0</v>
      </c>
      <c r="J13" s="741">
        <v>0</v>
      </c>
      <c r="K13" s="243">
        <v>107</v>
      </c>
      <c r="L13" s="243">
        <v>12</v>
      </c>
      <c r="M13" s="741">
        <v>0</v>
      </c>
      <c r="N13" s="741">
        <v>0</v>
      </c>
      <c r="O13" s="243">
        <v>9</v>
      </c>
      <c r="P13" s="243">
        <v>0</v>
      </c>
      <c r="Q13" s="852" t="s">
        <v>1056</v>
      </c>
      <c r="R13" s="853" t="s">
        <v>947</v>
      </c>
      <c r="S13" s="243">
        <v>58</v>
      </c>
      <c r="T13" s="243">
        <v>0</v>
      </c>
      <c r="U13" s="243">
        <v>0</v>
      </c>
      <c r="V13" s="243">
        <v>0</v>
      </c>
      <c r="W13" s="243">
        <v>3</v>
      </c>
      <c r="X13" s="243">
        <v>23</v>
      </c>
      <c r="Y13" s="243">
        <v>2</v>
      </c>
      <c r="Z13" s="741">
        <v>0</v>
      </c>
      <c r="AA13" s="243">
        <f t="shared" si="1"/>
        <v>71</v>
      </c>
      <c r="AB13" s="741">
        <v>26</v>
      </c>
      <c r="AC13" s="741">
        <v>0</v>
      </c>
      <c r="AD13" s="741">
        <v>45</v>
      </c>
      <c r="AE13" s="741" t="s">
        <v>848</v>
      </c>
    </row>
    <row r="14" spans="1:31" s="854" customFormat="1" ht="38.25" customHeight="1">
      <c r="A14" s="852" t="s">
        <v>1057</v>
      </c>
      <c r="B14" s="853" t="s">
        <v>948</v>
      </c>
      <c r="C14" s="243">
        <f t="shared" si="0"/>
        <v>339</v>
      </c>
      <c r="D14" s="243">
        <v>161</v>
      </c>
      <c r="E14" s="243">
        <v>161</v>
      </c>
      <c r="F14" s="741">
        <v>0</v>
      </c>
      <c r="G14" s="741">
        <v>0</v>
      </c>
      <c r="H14" s="741">
        <v>0</v>
      </c>
      <c r="I14" s="741">
        <v>0</v>
      </c>
      <c r="J14" s="741">
        <v>0</v>
      </c>
      <c r="K14" s="243">
        <v>107</v>
      </c>
      <c r="L14" s="243">
        <v>12</v>
      </c>
      <c r="M14" s="741">
        <v>0</v>
      </c>
      <c r="N14" s="741">
        <v>0</v>
      </c>
      <c r="O14" s="243">
        <v>9</v>
      </c>
      <c r="P14" s="243">
        <v>0</v>
      </c>
      <c r="Q14" s="852" t="s">
        <v>1057</v>
      </c>
      <c r="R14" s="853" t="s">
        <v>948</v>
      </c>
      <c r="S14" s="243">
        <v>58</v>
      </c>
      <c r="T14" s="243">
        <v>0</v>
      </c>
      <c r="U14" s="243">
        <v>0</v>
      </c>
      <c r="V14" s="243">
        <v>0</v>
      </c>
      <c r="W14" s="243">
        <v>3</v>
      </c>
      <c r="X14" s="243">
        <v>23</v>
      </c>
      <c r="Y14" s="243">
        <v>2</v>
      </c>
      <c r="Z14" s="741">
        <v>0</v>
      </c>
      <c r="AA14" s="243">
        <f t="shared" si="1"/>
        <v>71</v>
      </c>
      <c r="AB14" s="741">
        <v>26</v>
      </c>
      <c r="AC14" s="741">
        <v>0</v>
      </c>
      <c r="AD14" s="741">
        <v>45</v>
      </c>
      <c r="AE14" s="741" t="s">
        <v>848</v>
      </c>
    </row>
    <row r="15" spans="1:31" s="854" customFormat="1" ht="38.25" customHeight="1">
      <c r="A15" s="852" t="s">
        <v>1058</v>
      </c>
      <c r="B15" s="853" t="s">
        <v>949</v>
      </c>
      <c r="C15" s="243">
        <f t="shared" si="0"/>
        <v>339</v>
      </c>
      <c r="D15" s="243">
        <v>161</v>
      </c>
      <c r="E15" s="243">
        <v>161</v>
      </c>
      <c r="F15" s="741">
        <v>0</v>
      </c>
      <c r="G15" s="741">
        <v>0</v>
      </c>
      <c r="H15" s="741">
        <v>0</v>
      </c>
      <c r="I15" s="741">
        <v>0</v>
      </c>
      <c r="J15" s="741">
        <v>0</v>
      </c>
      <c r="K15" s="243">
        <v>107</v>
      </c>
      <c r="L15" s="243">
        <v>12</v>
      </c>
      <c r="M15" s="741">
        <v>0</v>
      </c>
      <c r="N15" s="741">
        <v>0</v>
      </c>
      <c r="O15" s="243">
        <v>9</v>
      </c>
      <c r="P15" s="243">
        <v>0</v>
      </c>
      <c r="Q15" s="852" t="s">
        <v>1058</v>
      </c>
      <c r="R15" s="853" t="s">
        <v>949</v>
      </c>
      <c r="S15" s="243">
        <v>58</v>
      </c>
      <c r="T15" s="243">
        <v>0</v>
      </c>
      <c r="U15" s="243">
        <v>0</v>
      </c>
      <c r="V15" s="243">
        <v>0</v>
      </c>
      <c r="W15" s="243">
        <v>3</v>
      </c>
      <c r="X15" s="243">
        <v>23</v>
      </c>
      <c r="Y15" s="243">
        <v>2</v>
      </c>
      <c r="Z15" s="741">
        <v>0</v>
      </c>
      <c r="AA15" s="243">
        <f t="shared" si="1"/>
        <v>71</v>
      </c>
      <c r="AB15" s="741">
        <v>26</v>
      </c>
      <c r="AC15" s="741">
        <v>0</v>
      </c>
      <c r="AD15" s="741">
        <v>45</v>
      </c>
      <c r="AE15" s="741" t="s">
        <v>848</v>
      </c>
    </row>
    <row r="16" spans="1:31" s="854" customFormat="1" ht="38.25" customHeight="1">
      <c r="A16" s="852" t="s">
        <v>1059</v>
      </c>
      <c r="B16" s="853" t="s">
        <v>950</v>
      </c>
      <c r="C16" s="243">
        <f t="shared" si="0"/>
        <v>339</v>
      </c>
      <c r="D16" s="243">
        <v>161</v>
      </c>
      <c r="E16" s="243">
        <v>161</v>
      </c>
      <c r="F16" s="741">
        <v>0</v>
      </c>
      <c r="G16" s="741">
        <v>0</v>
      </c>
      <c r="H16" s="741">
        <v>0</v>
      </c>
      <c r="I16" s="741">
        <v>0</v>
      </c>
      <c r="J16" s="741">
        <v>0</v>
      </c>
      <c r="K16" s="243">
        <v>107</v>
      </c>
      <c r="L16" s="243">
        <v>12</v>
      </c>
      <c r="M16" s="741">
        <v>0</v>
      </c>
      <c r="N16" s="741">
        <v>0</v>
      </c>
      <c r="O16" s="243">
        <v>9</v>
      </c>
      <c r="P16" s="243">
        <v>0</v>
      </c>
      <c r="Q16" s="852" t="s">
        <v>1059</v>
      </c>
      <c r="R16" s="853" t="s">
        <v>950</v>
      </c>
      <c r="S16" s="243">
        <v>58</v>
      </c>
      <c r="T16" s="243">
        <v>0</v>
      </c>
      <c r="U16" s="243">
        <v>0</v>
      </c>
      <c r="V16" s="243">
        <v>0</v>
      </c>
      <c r="W16" s="243">
        <v>3</v>
      </c>
      <c r="X16" s="243">
        <v>23</v>
      </c>
      <c r="Y16" s="243">
        <v>2</v>
      </c>
      <c r="Z16" s="741">
        <v>0</v>
      </c>
      <c r="AA16" s="243">
        <f t="shared" si="1"/>
        <v>71</v>
      </c>
      <c r="AB16" s="741">
        <v>26</v>
      </c>
      <c r="AC16" s="741">
        <v>0</v>
      </c>
      <c r="AD16" s="741">
        <v>45</v>
      </c>
      <c r="AE16" s="741" t="s">
        <v>848</v>
      </c>
    </row>
    <row r="17" spans="1:31" s="854" customFormat="1" ht="38.25" customHeight="1">
      <c r="A17" s="852" t="s">
        <v>193</v>
      </c>
      <c r="B17" s="853" t="s">
        <v>951</v>
      </c>
      <c r="C17" s="243">
        <f>SUM(D17++K17+AA17)</f>
        <v>338</v>
      </c>
      <c r="D17" s="243">
        <v>161</v>
      </c>
      <c r="E17" s="243">
        <v>161</v>
      </c>
      <c r="F17" s="741">
        <v>0</v>
      </c>
      <c r="G17" s="741">
        <v>0</v>
      </c>
      <c r="H17" s="741">
        <v>0</v>
      </c>
      <c r="I17" s="741">
        <v>0</v>
      </c>
      <c r="J17" s="741">
        <v>0</v>
      </c>
      <c r="K17" s="243">
        <v>106</v>
      </c>
      <c r="L17" s="243">
        <v>12</v>
      </c>
      <c r="M17" s="243">
        <v>0</v>
      </c>
      <c r="N17" s="243">
        <v>0</v>
      </c>
      <c r="O17" s="243">
        <v>8</v>
      </c>
      <c r="P17" s="243">
        <v>0</v>
      </c>
      <c r="Q17" s="852" t="s">
        <v>193</v>
      </c>
      <c r="R17" s="853" t="s">
        <v>951</v>
      </c>
      <c r="S17" s="243">
        <v>58</v>
      </c>
      <c r="T17" s="243">
        <v>0</v>
      </c>
      <c r="U17" s="243">
        <v>0</v>
      </c>
      <c r="V17" s="243">
        <v>0</v>
      </c>
      <c r="W17" s="243">
        <v>3</v>
      </c>
      <c r="X17" s="243">
        <v>23</v>
      </c>
      <c r="Y17" s="243">
        <v>2</v>
      </c>
      <c r="Z17" s="243">
        <v>0</v>
      </c>
      <c r="AA17" s="243">
        <v>71</v>
      </c>
      <c r="AB17" s="243">
        <v>26</v>
      </c>
      <c r="AC17" s="243">
        <v>0</v>
      </c>
      <c r="AD17" s="243">
        <v>45</v>
      </c>
      <c r="AE17" s="243">
        <v>0</v>
      </c>
    </row>
    <row r="18" spans="1:31" s="857" customFormat="1" ht="38.25" customHeight="1">
      <c r="A18" s="855" t="s">
        <v>1589</v>
      </c>
      <c r="B18" s="856" t="s">
        <v>1590</v>
      </c>
      <c r="C18" s="983">
        <f>SUM(D18++K18+AA18)</f>
        <v>336</v>
      </c>
      <c r="D18" s="983">
        <v>161</v>
      </c>
      <c r="E18" s="983">
        <v>161</v>
      </c>
      <c r="F18" s="984">
        <v>0</v>
      </c>
      <c r="G18" s="984">
        <v>0</v>
      </c>
      <c r="H18" s="984">
        <v>0</v>
      </c>
      <c r="I18" s="984">
        <v>0</v>
      </c>
      <c r="J18" s="984">
        <v>0</v>
      </c>
      <c r="K18" s="983">
        <v>104</v>
      </c>
      <c r="L18" s="983">
        <v>12</v>
      </c>
      <c r="M18" s="983">
        <v>0</v>
      </c>
      <c r="N18" s="983">
        <v>0</v>
      </c>
      <c r="O18" s="983">
        <v>8</v>
      </c>
      <c r="P18" s="983">
        <v>0</v>
      </c>
      <c r="Q18" s="855" t="s">
        <v>1589</v>
      </c>
      <c r="R18" s="856" t="s">
        <v>1590</v>
      </c>
      <c r="S18" s="983">
        <v>58</v>
      </c>
      <c r="T18" s="983">
        <v>0</v>
      </c>
      <c r="U18" s="983">
        <v>0</v>
      </c>
      <c r="V18" s="983">
        <v>0</v>
      </c>
      <c r="W18" s="983">
        <v>3</v>
      </c>
      <c r="X18" s="983">
        <v>23</v>
      </c>
      <c r="Y18" s="983">
        <v>0</v>
      </c>
      <c r="Z18" s="983">
        <v>0</v>
      </c>
      <c r="AA18" s="983">
        <v>71</v>
      </c>
      <c r="AB18" s="983">
        <v>26</v>
      </c>
      <c r="AC18" s="983">
        <v>0</v>
      </c>
      <c r="AD18" s="983">
        <v>45</v>
      </c>
      <c r="AE18" s="983">
        <v>0</v>
      </c>
    </row>
    <row r="19" spans="2:18" ht="5.25" customHeight="1">
      <c r="B19" s="1024"/>
      <c r="R19" s="1024"/>
    </row>
    <row r="20" spans="1:31" ht="15.75">
      <c r="A20" s="858" t="s">
        <v>284</v>
      </c>
      <c r="B20" s="859"/>
      <c r="C20" s="859"/>
      <c r="D20" s="859"/>
      <c r="E20" s="859"/>
      <c r="F20" s="859" t="s">
        <v>1114</v>
      </c>
      <c r="G20" s="860" t="s">
        <v>1114</v>
      </c>
      <c r="H20" s="860" t="s">
        <v>1114</v>
      </c>
      <c r="I20" s="861" t="s">
        <v>532</v>
      </c>
      <c r="J20" s="860"/>
      <c r="K20" s="860"/>
      <c r="L20" s="860"/>
      <c r="M20" s="860"/>
      <c r="N20" s="860"/>
      <c r="O20" s="860"/>
      <c r="P20" s="861"/>
      <c r="Q20" s="858" t="s">
        <v>535</v>
      </c>
      <c r="R20" s="859"/>
      <c r="S20" s="861"/>
      <c r="T20" s="861"/>
      <c r="U20" s="861"/>
      <c r="V20" s="861"/>
      <c r="W20" s="861"/>
      <c r="X20" s="861" t="s">
        <v>533</v>
      </c>
      <c r="Y20" s="860"/>
      <c r="Z20" s="861"/>
      <c r="AA20" s="861"/>
      <c r="AB20" s="861"/>
      <c r="AC20" s="861"/>
      <c r="AD20" s="861"/>
      <c r="AE20" s="861"/>
    </row>
  </sheetData>
  <sheetProtection/>
  <mergeCells count="36">
    <mergeCell ref="T5:T6"/>
    <mergeCell ref="P5:P6"/>
    <mergeCell ref="X1:AE1"/>
    <mergeCell ref="D3:P3"/>
    <mergeCell ref="S3:Z3"/>
    <mergeCell ref="AA3:AE3"/>
    <mergeCell ref="A1:H1"/>
    <mergeCell ref="I1:P1"/>
    <mergeCell ref="Q1:W1"/>
    <mergeCell ref="A4:B4"/>
    <mergeCell ref="D4:D6"/>
    <mergeCell ref="E4:J4"/>
    <mergeCell ref="K4:K6"/>
    <mergeCell ref="E5:F5"/>
    <mergeCell ref="G5:J5"/>
    <mergeCell ref="A6:B6"/>
    <mergeCell ref="AE4:AE6"/>
    <mergeCell ref="L5:L6"/>
    <mergeCell ref="M5:M6"/>
    <mergeCell ref="N5:N6"/>
    <mergeCell ref="U5:U6"/>
    <mergeCell ref="V5:V6"/>
    <mergeCell ref="AA4:AA6"/>
    <mergeCell ref="AC4:AC6"/>
    <mergeCell ref="O5:O6"/>
    <mergeCell ref="AD4:AD6"/>
    <mergeCell ref="S5:S6"/>
    <mergeCell ref="AB4:AB6"/>
    <mergeCell ref="L4:P4"/>
    <mergeCell ref="Q4:R4"/>
    <mergeCell ref="X5:X6"/>
    <mergeCell ref="Y5:Y6"/>
    <mergeCell ref="Z5:Z6"/>
    <mergeCell ref="S4:Z4"/>
    <mergeCell ref="Q6:R6"/>
    <mergeCell ref="W5:W6"/>
  </mergeCells>
  <printOptions/>
  <pageMargins left="0.35433070866141736" right="0.35433070866141736" top="0.984251968503937" bottom="0.6692913385826772" header="0.5118110236220472" footer="0.5118110236220472"/>
  <pageSetup firstPageNumber="113" useFirstPageNumber="1" horizontalDpi="600" verticalDpi="600" orientation="portrait" paperSize="13" r:id="rId1"/>
  <headerFoot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F6" sqref="F6:G8"/>
    </sheetView>
  </sheetViews>
  <sheetFormatPr defaultColWidth="6.796875" defaultRowHeight="15"/>
  <cols>
    <col min="1" max="1" width="9.796875" style="88" customWidth="1"/>
    <col min="2" max="2" width="9.8984375" style="88" customWidth="1"/>
    <col min="3" max="6" width="10.19921875" style="88" customWidth="1"/>
    <col min="7" max="11" width="11.796875" style="88" customWidth="1"/>
    <col min="12" max="16384" width="6.796875" style="88" customWidth="1"/>
  </cols>
  <sheetData>
    <row r="1" spans="3:8" ht="15.75">
      <c r="C1" s="88" t="s">
        <v>1114</v>
      </c>
      <c r="D1" s="88" t="s">
        <v>1114</v>
      </c>
      <c r="E1" s="88" t="s">
        <v>1114</v>
      </c>
      <c r="F1" s="88" t="s">
        <v>1114</v>
      </c>
      <c r="G1" s="88" t="s">
        <v>1114</v>
      </c>
      <c r="H1" s="88" t="s">
        <v>1114</v>
      </c>
    </row>
    <row r="2" spans="1:11" s="89" customFormat="1" ht="19.5" customHeight="1">
      <c r="A2" s="1665" t="s">
        <v>744</v>
      </c>
      <c r="B2" s="1665"/>
      <c r="C2" s="1665"/>
      <c r="D2" s="1665"/>
      <c r="E2" s="1665"/>
      <c r="F2" s="1665"/>
      <c r="G2" s="1665" t="s">
        <v>1131</v>
      </c>
      <c r="H2" s="1665"/>
      <c r="I2" s="1665"/>
      <c r="J2" s="1665"/>
      <c r="K2" s="1665"/>
    </row>
    <row r="3" s="89" customFormat="1" ht="19.5" customHeight="1"/>
    <row r="4" spans="1:11" ht="16.5" customHeight="1">
      <c r="A4" s="355" t="s">
        <v>1435</v>
      </c>
      <c r="B4" s="88" t="s">
        <v>1114</v>
      </c>
      <c r="C4" s="88" t="s">
        <v>1114</v>
      </c>
      <c r="D4" s="88" t="s">
        <v>1114</v>
      </c>
      <c r="E4" s="88" t="s">
        <v>1114</v>
      </c>
      <c r="F4" s="88" t="s">
        <v>1114</v>
      </c>
      <c r="G4" s="88" t="s">
        <v>1114</v>
      </c>
      <c r="H4" s="88" t="s">
        <v>1114</v>
      </c>
      <c r="I4" s="88" t="s">
        <v>1114</v>
      </c>
      <c r="J4" s="1710" t="s">
        <v>1120</v>
      </c>
      <c r="K4" s="1710"/>
    </row>
    <row r="5" spans="1:11" s="90" customFormat="1" ht="16.5" customHeight="1">
      <c r="A5" s="235" t="s">
        <v>1114</v>
      </c>
      <c r="B5" s="236" t="s">
        <v>1114</v>
      </c>
      <c r="C5" s="1711" t="s">
        <v>1440</v>
      </c>
      <c r="D5" s="1712"/>
      <c r="E5" s="1712"/>
      <c r="F5" s="1713"/>
      <c r="G5" s="1711" t="s">
        <v>1121</v>
      </c>
      <c r="H5" s="1712"/>
      <c r="I5" s="1712"/>
      <c r="J5" s="1712"/>
      <c r="K5" s="1713"/>
    </row>
    <row r="6" spans="1:11" s="90" customFormat="1" ht="16.5" customHeight="1">
      <c r="A6" s="1716" t="s">
        <v>1441</v>
      </c>
      <c r="B6" s="1717"/>
      <c r="C6" s="1718" t="s">
        <v>1417</v>
      </c>
      <c r="D6" s="1719" t="s">
        <v>838</v>
      </c>
      <c r="E6" s="1719"/>
      <c r="F6" s="1263" t="s">
        <v>1442</v>
      </c>
      <c r="G6" s="1870" t="s">
        <v>1122</v>
      </c>
      <c r="H6" s="1720" t="s">
        <v>839</v>
      </c>
      <c r="I6" s="1721"/>
      <c r="J6" s="692" t="s">
        <v>1443</v>
      </c>
      <c r="K6" s="693" t="s">
        <v>1434</v>
      </c>
    </row>
    <row r="7" spans="1:11" s="90" customFormat="1" ht="16.5" customHeight="1">
      <c r="A7" s="95" t="s">
        <v>1114</v>
      </c>
      <c r="B7" s="94" t="s">
        <v>1114</v>
      </c>
      <c r="C7" s="1717"/>
      <c r="D7" s="356" t="s">
        <v>1436</v>
      </c>
      <c r="E7" s="356" t="s">
        <v>1437</v>
      </c>
      <c r="F7" s="356" t="s">
        <v>1436</v>
      </c>
      <c r="G7" s="356" t="s">
        <v>1437</v>
      </c>
      <c r="H7" s="356" t="s">
        <v>1438</v>
      </c>
      <c r="I7" s="356" t="s">
        <v>1439</v>
      </c>
      <c r="J7" s="357"/>
      <c r="K7" s="358"/>
    </row>
    <row r="8" spans="1:11" s="97" customFormat="1" ht="16.5" customHeight="1">
      <c r="A8" s="1722" t="s">
        <v>1123</v>
      </c>
      <c r="B8" s="1723"/>
      <c r="C8" s="237" t="s">
        <v>876</v>
      </c>
      <c r="D8" s="238" t="s">
        <v>1124</v>
      </c>
      <c r="E8" s="238" t="s">
        <v>1125</v>
      </c>
      <c r="F8" s="238" t="s">
        <v>1124</v>
      </c>
      <c r="G8" s="238" t="s">
        <v>1125</v>
      </c>
      <c r="H8" s="238" t="s">
        <v>1124</v>
      </c>
      <c r="I8" s="238" t="s">
        <v>1125</v>
      </c>
      <c r="J8" s="238" t="s">
        <v>1126</v>
      </c>
      <c r="K8" s="239" t="s">
        <v>875</v>
      </c>
    </row>
    <row r="9" spans="1:11" ht="3.75" customHeight="1">
      <c r="A9" s="96" t="s">
        <v>1114</v>
      </c>
      <c r="B9" s="130" t="s">
        <v>1114</v>
      </c>
      <c r="C9" s="96" t="s">
        <v>1114</v>
      </c>
      <c r="D9" s="88" t="s">
        <v>1114</v>
      </c>
      <c r="E9" s="88" t="s">
        <v>1114</v>
      </c>
      <c r="F9" s="88" t="s">
        <v>1114</v>
      </c>
      <c r="G9" s="88" t="s">
        <v>1114</v>
      </c>
      <c r="H9" s="88" t="s">
        <v>1114</v>
      </c>
      <c r="I9" s="88" t="s">
        <v>1114</v>
      </c>
      <c r="J9" s="88" t="s">
        <v>1114</v>
      </c>
      <c r="K9" s="88" t="s">
        <v>1114</v>
      </c>
    </row>
    <row r="10" spans="1:11" s="93" customFormat="1" ht="44.25" customHeight="1">
      <c r="A10" s="359" t="s">
        <v>1052</v>
      </c>
      <c r="B10" s="136" t="s">
        <v>939</v>
      </c>
      <c r="C10" s="92">
        <f aca="true" t="shared" si="0" ref="C10:C20">SUM(D10:K10)</f>
        <v>140</v>
      </c>
      <c r="D10" s="98">
        <v>9</v>
      </c>
      <c r="E10" s="98">
        <v>1</v>
      </c>
      <c r="F10" s="98">
        <v>39</v>
      </c>
      <c r="G10" s="98">
        <v>0</v>
      </c>
      <c r="H10" s="98">
        <v>64</v>
      </c>
      <c r="I10" s="98">
        <v>1</v>
      </c>
      <c r="J10" s="98">
        <v>26</v>
      </c>
      <c r="K10" s="98">
        <v>0</v>
      </c>
    </row>
    <row r="11" spans="1:11" s="93" customFormat="1" ht="44.25" customHeight="1">
      <c r="A11" s="359" t="s">
        <v>1053</v>
      </c>
      <c r="B11" s="136" t="s">
        <v>941</v>
      </c>
      <c r="C11" s="92">
        <f t="shared" si="0"/>
        <v>137</v>
      </c>
      <c r="D11" s="98">
        <v>11</v>
      </c>
      <c r="E11" s="98">
        <v>1</v>
      </c>
      <c r="F11" s="98">
        <v>38</v>
      </c>
      <c r="G11" s="98">
        <v>0</v>
      </c>
      <c r="H11" s="98">
        <v>62</v>
      </c>
      <c r="I11" s="98">
        <v>1</v>
      </c>
      <c r="J11" s="98">
        <v>24</v>
      </c>
      <c r="K11" s="98">
        <v>0</v>
      </c>
    </row>
    <row r="12" spans="1:11" s="93" customFormat="1" ht="44.25" customHeight="1">
      <c r="A12" s="359" t="s">
        <v>1054</v>
      </c>
      <c r="B12" s="136" t="s">
        <v>943</v>
      </c>
      <c r="C12" s="92">
        <f t="shared" si="0"/>
        <v>153</v>
      </c>
      <c r="D12" s="98">
        <v>11</v>
      </c>
      <c r="E12" s="98">
        <v>1</v>
      </c>
      <c r="F12" s="98">
        <v>38</v>
      </c>
      <c r="G12" s="98">
        <v>0</v>
      </c>
      <c r="H12" s="98">
        <v>74</v>
      </c>
      <c r="I12" s="98">
        <v>3</v>
      </c>
      <c r="J12" s="98">
        <v>26</v>
      </c>
      <c r="K12" s="98">
        <v>0</v>
      </c>
    </row>
    <row r="13" spans="1:11" s="93" customFormat="1" ht="44.25" customHeight="1">
      <c r="A13" s="359" t="s">
        <v>1055</v>
      </c>
      <c r="B13" s="136" t="s">
        <v>945</v>
      </c>
      <c r="C13" s="92">
        <f t="shared" si="0"/>
        <v>176</v>
      </c>
      <c r="D13" s="98">
        <v>14</v>
      </c>
      <c r="E13" s="98">
        <v>1</v>
      </c>
      <c r="F13" s="98">
        <v>39</v>
      </c>
      <c r="G13" s="98">
        <v>0</v>
      </c>
      <c r="H13" s="98">
        <v>91</v>
      </c>
      <c r="I13" s="98">
        <v>5</v>
      </c>
      <c r="J13" s="98">
        <v>26</v>
      </c>
      <c r="K13" s="98">
        <v>0</v>
      </c>
    </row>
    <row r="14" spans="1:11" s="93" customFormat="1" ht="44.25" customHeight="1">
      <c r="A14" s="359" t="s">
        <v>1056</v>
      </c>
      <c r="B14" s="136" t="s">
        <v>947</v>
      </c>
      <c r="C14" s="92">
        <f t="shared" si="0"/>
        <v>184</v>
      </c>
      <c r="D14" s="98">
        <v>15</v>
      </c>
      <c r="E14" s="98">
        <v>1</v>
      </c>
      <c r="F14" s="98">
        <v>40</v>
      </c>
      <c r="G14" s="98">
        <v>0</v>
      </c>
      <c r="H14" s="98">
        <v>97</v>
      </c>
      <c r="I14" s="98">
        <v>5</v>
      </c>
      <c r="J14" s="98">
        <v>26</v>
      </c>
      <c r="K14" s="98">
        <v>0</v>
      </c>
    </row>
    <row r="15" spans="1:11" s="93" customFormat="1" ht="44.25" customHeight="1">
      <c r="A15" s="359" t="s">
        <v>1057</v>
      </c>
      <c r="B15" s="136" t="s">
        <v>948</v>
      </c>
      <c r="C15" s="92">
        <f t="shared" si="0"/>
        <v>189</v>
      </c>
      <c r="D15" s="98">
        <v>16</v>
      </c>
      <c r="E15" s="98">
        <v>1</v>
      </c>
      <c r="F15" s="98">
        <v>41</v>
      </c>
      <c r="G15" s="98">
        <v>0</v>
      </c>
      <c r="H15" s="98">
        <v>102</v>
      </c>
      <c r="I15" s="98">
        <v>4</v>
      </c>
      <c r="J15" s="98">
        <v>25</v>
      </c>
      <c r="K15" s="98">
        <v>0</v>
      </c>
    </row>
    <row r="16" spans="1:11" s="93" customFormat="1" ht="44.25" customHeight="1">
      <c r="A16" s="359" t="s">
        <v>1058</v>
      </c>
      <c r="B16" s="136" t="s">
        <v>949</v>
      </c>
      <c r="C16" s="92">
        <f t="shared" si="0"/>
        <v>199</v>
      </c>
      <c r="D16" s="98">
        <v>16</v>
      </c>
      <c r="E16" s="98">
        <v>1</v>
      </c>
      <c r="F16" s="98">
        <v>37</v>
      </c>
      <c r="G16" s="98">
        <v>0</v>
      </c>
      <c r="H16" s="98">
        <v>113</v>
      </c>
      <c r="I16" s="98">
        <v>6</v>
      </c>
      <c r="J16" s="98">
        <v>26</v>
      </c>
      <c r="K16" s="98">
        <v>0</v>
      </c>
    </row>
    <row r="17" spans="1:11" s="93" customFormat="1" ht="44.25" customHeight="1">
      <c r="A17" s="359" t="s">
        <v>1059</v>
      </c>
      <c r="B17" s="136" t="s">
        <v>950</v>
      </c>
      <c r="C17" s="92">
        <f t="shared" si="0"/>
        <v>204</v>
      </c>
      <c r="D17" s="98">
        <v>16</v>
      </c>
      <c r="E17" s="98">
        <v>1</v>
      </c>
      <c r="F17" s="98">
        <v>36</v>
      </c>
      <c r="G17" s="98">
        <v>0</v>
      </c>
      <c r="H17" s="98">
        <v>121</v>
      </c>
      <c r="I17" s="98">
        <v>6</v>
      </c>
      <c r="J17" s="98">
        <v>24</v>
      </c>
      <c r="K17" s="98">
        <v>0</v>
      </c>
    </row>
    <row r="18" spans="1:11" s="93" customFormat="1" ht="44.25" customHeight="1">
      <c r="A18" s="817" t="s">
        <v>197</v>
      </c>
      <c r="B18" s="136" t="s">
        <v>951</v>
      </c>
      <c r="C18" s="92">
        <f t="shared" si="0"/>
        <v>208</v>
      </c>
      <c r="D18" s="98">
        <v>15</v>
      </c>
      <c r="E18" s="98">
        <v>1</v>
      </c>
      <c r="F18" s="98">
        <v>34</v>
      </c>
      <c r="G18" s="98">
        <v>0</v>
      </c>
      <c r="H18" s="98">
        <v>125</v>
      </c>
      <c r="I18" s="98">
        <v>8</v>
      </c>
      <c r="J18" s="98">
        <v>25</v>
      </c>
      <c r="K18" s="98">
        <v>0</v>
      </c>
    </row>
    <row r="19" spans="1:11" s="93" customFormat="1" ht="44.25" customHeight="1">
      <c r="A19" s="817" t="s">
        <v>1594</v>
      </c>
      <c r="B19" s="136" t="s">
        <v>185</v>
      </c>
      <c r="C19" s="92">
        <f t="shared" si="0"/>
        <v>225</v>
      </c>
      <c r="D19" s="98">
        <v>15</v>
      </c>
      <c r="E19" s="98">
        <v>2</v>
      </c>
      <c r="F19" s="98">
        <v>36</v>
      </c>
      <c r="G19" s="98">
        <v>0</v>
      </c>
      <c r="H19" s="98">
        <v>138</v>
      </c>
      <c r="I19" s="98">
        <v>9</v>
      </c>
      <c r="J19" s="98">
        <v>25</v>
      </c>
      <c r="K19" s="98">
        <v>0</v>
      </c>
    </row>
    <row r="20" spans="1:11" s="123" customFormat="1" ht="44.25" customHeight="1">
      <c r="A20" s="945" t="s">
        <v>1591</v>
      </c>
      <c r="B20" s="137" t="s">
        <v>1571</v>
      </c>
      <c r="C20" s="946">
        <f t="shared" si="0"/>
        <v>218</v>
      </c>
      <c r="D20" s="124">
        <v>17</v>
      </c>
      <c r="E20" s="124">
        <v>2</v>
      </c>
      <c r="F20" s="124">
        <v>39</v>
      </c>
      <c r="G20" s="124">
        <v>0</v>
      </c>
      <c r="H20" s="124">
        <v>127</v>
      </c>
      <c r="I20" s="124">
        <v>9</v>
      </c>
      <c r="J20" s="124">
        <v>24</v>
      </c>
      <c r="K20" s="124">
        <v>0</v>
      </c>
    </row>
    <row r="21" spans="1:11" ht="3.75" customHeight="1">
      <c r="A21" s="96" t="s">
        <v>1114</v>
      </c>
      <c r="B21" s="130" t="s">
        <v>1114</v>
      </c>
      <c r="C21" s="96" t="s">
        <v>1114</v>
      </c>
      <c r="D21" s="96" t="s">
        <v>1114</v>
      </c>
      <c r="E21" s="96" t="s">
        <v>1114</v>
      </c>
      <c r="F21" s="96" t="s">
        <v>1114</v>
      </c>
      <c r="G21" s="96" t="s">
        <v>1114</v>
      </c>
      <c r="H21" s="96" t="s">
        <v>1114</v>
      </c>
      <c r="I21" s="96" t="s">
        <v>1114</v>
      </c>
      <c r="J21" s="96" t="s">
        <v>1114</v>
      </c>
      <c r="K21" s="96" t="s">
        <v>1114</v>
      </c>
    </row>
    <row r="22" spans="1:11" ht="16.5" customHeight="1">
      <c r="A22" s="1714" t="s">
        <v>536</v>
      </c>
      <c r="B22" s="1714"/>
      <c r="C22" s="1714"/>
      <c r="D22" s="1714"/>
      <c r="E22" s="1714"/>
      <c r="F22" s="1714"/>
      <c r="G22" s="1715" t="s">
        <v>534</v>
      </c>
      <c r="H22" s="1715"/>
      <c r="I22" s="1715"/>
      <c r="J22" s="1715"/>
      <c r="K22" s="1715"/>
    </row>
  </sheetData>
  <sheetProtection/>
  <mergeCells count="12">
    <mergeCell ref="H6:I6"/>
    <mergeCell ref="A8:B8"/>
    <mergeCell ref="A2:F2"/>
    <mergeCell ref="G2:K2"/>
    <mergeCell ref="J4:K4"/>
    <mergeCell ref="C5:F5"/>
    <mergeCell ref="G5:K5"/>
    <mergeCell ref="A22:F22"/>
    <mergeCell ref="G22:K22"/>
    <mergeCell ref="A6:B6"/>
    <mergeCell ref="C6:C7"/>
    <mergeCell ref="D6:E6"/>
  </mergeCells>
  <printOptions horizontalCentered="1"/>
  <pageMargins left="0.2755905511811024" right="0.2755905511811024" top="0.4724409448818898" bottom="0.2755905511811024" header="0.31496062992125984" footer="0.31496062992125984"/>
  <pageSetup firstPageNumber="117" useFirstPageNumber="1" horizontalDpi="300" verticalDpi="300" orientation="portrait" paperSize="13" r:id="rId1"/>
  <headerFooter>
    <oddFooter>&amp;C&amp;10&amp;P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2"/>
  <sheetViews>
    <sheetView zoomScalePageLayoutView="0" workbookViewId="0" topLeftCell="A1">
      <selection activeCell="E7" sqref="E7:F8"/>
    </sheetView>
  </sheetViews>
  <sheetFormatPr defaultColWidth="6.796875" defaultRowHeight="15"/>
  <cols>
    <col min="1" max="1" width="9.796875" style="88" customWidth="1"/>
    <col min="2" max="2" width="10" style="88" customWidth="1"/>
    <col min="3" max="10" width="11.796875" style="88" customWidth="1"/>
    <col min="11" max="16384" width="6.796875" style="88" customWidth="1"/>
  </cols>
  <sheetData>
    <row r="1" spans="3:10" ht="15.75">
      <c r="C1" s="88" t="s">
        <v>1114</v>
      </c>
      <c r="D1" s="88" t="s">
        <v>1114</v>
      </c>
      <c r="E1" s="88" t="s">
        <v>1114</v>
      </c>
      <c r="F1" s="88" t="s">
        <v>1114</v>
      </c>
      <c r="G1" s="88" t="s">
        <v>1114</v>
      </c>
      <c r="H1" s="88" t="s">
        <v>1114</v>
      </c>
      <c r="I1" s="1732"/>
      <c r="J1" s="1732"/>
    </row>
    <row r="2" spans="1:10" s="89" customFormat="1" ht="19.5">
      <c r="A2" s="1665" t="s">
        <v>1449</v>
      </c>
      <c r="B2" s="1665"/>
      <c r="C2" s="1665"/>
      <c r="D2" s="1665"/>
      <c r="E2" s="1665"/>
      <c r="F2" s="1665" t="s">
        <v>1191</v>
      </c>
      <c r="G2" s="1665"/>
      <c r="H2" s="1665"/>
      <c r="I2" s="1665"/>
      <c r="J2" s="1665"/>
    </row>
    <row r="3" s="89" customFormat="1" ht="18.75"/>
    <row r="4" spans="1:10" ht="16.5" customHeight="1">
      <c r="A4" s="360" t="s">
        <v>1444</v>
      </c>
      <c r="B4" s="125" t="s">
        <v>1114</v>
      </c>
      <c r="C4" s="125" t="s">
        <v>1114</v>
      </c>
      <c r="D4" s="125" t="s">
        <v>1114</v>
      </c>
      <c r="E4" s="125" t="s">
        <v>1114</v>
      </c>
      <c r="F4" s="125" t="s">
        <v>1114</v>
      </c>
      <c r="G4" s="125" t="s">
        <v>1114</v>
      </c>
      <c r="H4" s="1733" t="s">
        <v>1132</v>
      </c>
      <c r="I4" s="1733"/>
      <c r="J4" s="1733"/>
    </row>
    <row r="5" spans="1:10" s="138" customFormat="1" ht="16.5" customHeight="1">
      <c r="A5" s="1726" t="s">
        <v>1445</v>
      </c>
      <c r="B5" s="1725"/>
      <c r="C5" s="1724" t="s">
        <v>1446</v>
      </c>
      <c r="D5" s="1725"/>
      <c r="E5" s="361" t="s">
        <v>1450</v>
      </c>
      <c r="F5" s="362"/>
      <c r="G5" s="1724" t="s">
        <v>1451</v>
      </c>
      <c r="H5" s="1725"/>
      <c r="I5" s="1724" t="s">
        <v>1452</v>
      </c>
      <c r="J5" s="1726"/>
    </row>
    <row r="6" spans="1:10" s="91" customFormat="1" ht="16.5" customHeight="1">
      <c r="A6" s="91" t="s">
        <v>1114</v>
      </c>
      <c r="B6" s="126" t="s">
        <v>1114</v>
      </c>
      <c r="C6" s="1727" t="s">
        <v>862</v>
      </c>
      <c r="D6" s="1728"/>
      <c r="E6" s="127" t="s">
        <v>1133</v>
      </c>
      <c r="F6" s="128"/>
      <c r="G6" s="1727" t="s">
        <v>1134</v>
      </c>
      <c r="H6" s="1728"/>
      <c r="I6" s="1727" t="s">
        <v>1135</v>
      </c>
      <c r="J6" s="1729"/>
    </row>
    <row r="7" spans="1:10" s="138" customFormat="1" ht="16.5" customHeight="1">
      <c r="A7" s="138" t="s">
        <v>1114</v>
      </c>
      <c r="B7" s="363" t="s">
        <v>1114</v>
      </c>
      <c r="C7" s="364" t="s">
        <v>1447</v>
      </c>
      <c r="D7" s="364" t="s">
        <v>1448</v>
      </c>
      <c r="E7" s="364" t="s">
        <v>1447</v>
      </c>
      <c r="F7" s="364" t="s">
        <v>1448</v>
      </c>
      <c r="G7" s="364" t="s">
        <v>1447</v>
      </c>
      <c r="H7" s="364" t="s">
        <v>1448</v>
      </c>
      <c r="I7" s="364" t="s">
        <v>1447</v>
      </c>
      <c r="J7" s="361" t="s">
        <v>1448</v>
      </c>
    </row>
    <row r="8" spans="1:10" s="91" customFormat="1" ht="16.5" customHeight="1">
      <c r="A8" s="1730" t="s">
        <v>1136</v>
      </c>
      <c r="B8" s="1731"/>
      <c r="C8" s="129" t="s">
        <v>1137</v>
      </c>
      <c r="D8" s="129" t="s">
        <v>1138</v>
      </c>
      <c r="E8" s="129" t="s">
        <v>1137</v>
      </c>
      <c r="F8" s="129" t="s">
        <v>1138</v>
      </c>
      <c r="G8" s="129" t="s">
        <v>1137</v>
      </c>
      <c r="H8" s="129" t="s">
        <v>1138</v>
      </c>
      <c r="I8" s="129" t="s">
        <v>1137</v>
      </c>
      <c r="J8" s="127" t="s">
        <v>1138</v>
      </c>
    </row>
    <row r="9" spans="1:10" ht="3.75" customHeight="1">
      <c r="A9" s="88" t="s">
        <v>1114</v>
      </c>
      <c r="B9" s="130" t="s">
        <v>1114</v>
      </c>
      <c r="C9" s="131" t="s">
        <v>1114</v>
      </c>
      <c r="D9" s="88" t="s">
        <v>1114</v>
      </c>
      <c r="E9" s="88" t="s">
        <v>1114</v>
      </c>
      <c r="F9" s="88" t="s">
        <v>1114</v>
      </c>
      <c r="G9" s="88" t="s">
        <v>1114</v>
      </c>
      <c r="H9" s="88" t="s">
        <v>1114</v>
      </c>
      <c r="I9" s="88" t="s">
        <v>1114</v>
      </c>
      <c r="J9" s="88" t="s">
        <v>1114</v>
      </c>
    </row>
    <row r="10" spans="1:10" s="93" customFormat="1" ht="42" customHeight="1">
      <c r="A10" s="93" t="s">
        <v>1052</v>
      </c>
      <c r="B10" s="136" t="s">
        <v>939</v>
      </c>
      <c r="C10" s="133">
        <f aca="true" t="shared" si="0" ref="C10:C17">SUM(E10+G10+I10)</f>
        <v>91</v>
      </c>
      <c r="D10" s="98">
        <f aca="true" t="shared" si="1" ref="D10:D17">SUM(F10+H10+J10)</f>
        <v>148</v>
      </c>
      <c r="E10" s="98">
        <v>1</v>
      </c>
      <c r="F10" s="98">
        <v>0</v>
      </c>
      <c r="G10" s="98">
        <v>5</v>
      </c>
      <c r="H10" s="98">
        <v>15</v>
      </c>
      <c r="I10" s="98">
        <v>85</v>
      </c>
      <c r="J10" s="98">
        <v>133</v>
      </c>
    </row>
    <row r="11" spans="1:10" s="93" customFormat="1" ht="42" customHeight="1">
      <c r="A11" s="93" t="s">
        <v>1053</v>
      </c>
      <c r="B11" s="136" t="s">
        <v>941</v>
      </c>
      <c r="C11" s="133">
        <f t="shared" si="0"/>
        <v>95</v>
      </c>
      <c r="D11" s="98">
        <f t="shared" si="1"/>
        <v>267</v>
      </c>
      <c r="E11" s="98">
        <v>0</v>
      </c>
      <c r="F11" s="98">
        <v>0</v>
      </c>
      <c r="G11" s="98">
        <v>9</v>
      </c>
      <c r="H11" s="98">
        <v>19</v>
      </c>
      <c r="I11" s="98">
        <v>86</v>
      </c>
      <c r="J11" s="98">
        <v>248</v>
      </c>
    </row>
    <row r="12" spans="1:10" s="93" customFormat="1" ht="42" customHeight="1">
      <c r="A12" s="93" t="s">
        <v>1054</v>
      </c>
      <c r="B12" s="136" t="s">
        <v>943</v>
      </c>
      <c r="C12" s="133">
        <f t="shared" si="0"/>
        <v>100</v>
      </c>
      <c r="D12" s="98">
        <f t="shared" si="1"/>
        <v>261</v>
      </c>
      <c r="E12" s="98">
        <v>0</v>
      </c>
      <c r="F12" s="98">
        <v>0</v>
      </c>
      <c r="G12" s="98">
        <v>12</v>
      </c>
      <c r="H12" s="98">
        <v>30</v>
      </c>
      <c r="I12" s="98">
        <v>88</v>
      </c>
      <c r="J12" s="98">
        <v>231</v>
      </c>
    </row>
    <row r="13" spans="1:10" s="93" customFormat="1" ht="42" customHeight="1">
      <c r="A13" s="93" t="s">
        <v>1055</v>
      </c>
      <c r="B13" s="136" t="s">
        <v>945</v>
      </c>
      <c r="C13" s="133">
        <f t="shared" si="0"/>
        <v>105</v>
      </c>
      <c r="D13" s="98">
        <f t="shared" si="1"/>
        <v>284</v>
      </c>
      <c r="E13" s="98">
        <v>2</v>
      </c>
      <c r="F13" s="98">
        <v>5</v>
      </c>
      <c r="G13" s="98">
        <v>11</v>
      </c>
      <c r="H13" s="98">
        <v>28</v>
      </c>
      <c r="I13" s="98">
        <v>92</v>
      </c>
      <c r="J13" s="98">
        <v>251</v>
      </c>
    </row>
    <row r="14" spans="1:10" s="93" customFormat="1" ht="42" customHeight="1">
      <c r="A14" s="93" t="s">
        <v>1056</v>
      </c>
      <c r="B14" s="136" t="s">
        <v>947</v>
      </c>
      <c r="C14" s="133">
        <f t="shared" si="0"/>
        <v>103</v>
      </c>
      <c r="D14" s="98">
        <f t="shared" si="1"/>
        <v>274</v>
      </c>
      <c r="E14" s="98">
        <v>2</v>
      </c>
      <c r="F14" s="98">
        <v>5</v>
      </c>
      <c r="G14" s="98">
        <v>18</v>
      </c>
      <c r="H14" s="98">
        <v>40</v>
      </c>
      <c r="I14" s="98">
        <v>83</v>
      </c>
      <c r="J14" s="98">
        <v>229</v>
      </c>
    </row>
    <row r="15" spans="1:10" s="93" customFormat="1" ht="42" customHeight="1">
      <c r="A15" s="93" t="s">
        <v>1057</v>
      </c>
      <c r="B15" s="136" t="s">
        <v>948</v>
      </c>
      <c r="C15" s="133">
        <f t="shared" si="0"/>
        <v>92</v>
      </c>
      <c r="D15" s="98">
        <f t="shared" si="1"/>
        <v>260</v>
      </c>
      <c r="E15" s="98">
        <v>0</v>
      </c>
      <c r="F15" s="98">
        <v>0</v>
      </c>
      <c r="G15" s="98">
        <v>9</v>
      </c>
      <c r="H15" s="98">
        <v>13</v>
      </c>
      <c r="I15" s="98">
        <v>83</v>
      </c>
      <c r="J15" s="98">
        <v>247</v>
      </c>
    </row>
    <row r="16" spans="1:10" s="93" customFormat="1" ht="42" customHeight="1">
      <c r="A16" s="93" t="s">
        <v>1058</v>
      </c>
      <c r="B16" s="136" t="s">
        <v>949</v>
      </c>
      <c r="C16" s="133">
        <f t="shared" si="0"/>
        <v>172</v>
      </c>
      <c r="D16" s="98">
        <f t="shared" si="1"/>
        <v>469</v>
      </c>
      <c r="E16" s="98">
        <v>1</v>
      </c>
      <c r="F16" s="98">
        <v>1</v>
      </c>
      <c r="G16" s="98">
        <v>21</v>
      </c>
      <c r="H16" s="98">
        <v>44</v>
      </c>
      <c r="I16" s="98">
        <v>150</v>
      </c>
      <c r="J16" s="98">
        <v>424</v>
      </c>
    </row>
    <row r="17" spans="1:10" s="93" customFormat="1" ht="42" customHeight="1">
      <c r="A17" s="93" t="s">
        <v>1059</v>
      </c>
      <c r="B17" s="136" t="s">
        <v>950</v>
      </c>
      <c r="C17" s="133">
        <f t="shared" si="0"/>
        <v>198</v>
      </c>
      <c r="D17" s="98">
        <f t="shared" si="1"/>
        <v>530</v>
      </c>
      <c r="E17" s="98">
        <v>1</v>
      </c>
      <c r="F17" s="98">
        <v>1</v>
      </c>
      <c r="G17" s="98">
        <v>19</v>
      </c>
      <c r="H17" s="98">
        <v>44</v>
      </c>
      <c r="I17" s="98">
        <v>178</v>
      </c>
      <c r="J17" s="98">
        <v>485</v>
      </c>
    </row>
    <row r="18" spans="1:10" s="93" customFormat="1" ht="42" customHeight="1">
      <c r="A18" s="366" t="s">
        <v>198</v>
      </c>
      <c r="B18" s="136" t="s">
        <v>951</v>
      </c>
      <c r="C18" s="133">
        <f aca="true" t="shared" si="2" ref="C18:D20">SUM(E18+G18+I18)</f>
        <v>264</v>
      </c>
      <c r="D18" s="98">
        <f t="shared" si="2"/>
        <v>694</v>
      </c>
      <c r="E18" s="98">
        <v>1</v>
      </c>
      <c r="F18" s="98">
        <v>1</v>
      </c>
      <c r="G18" s="98">
        <v>21</v>
      </c>
      <c r="H18" s="98">
        <v>55</v>
      </c>
      <c r="I18" s="98">
        <v>242</v>
      </c>
      <c r="J18" s="98">
        <v>638</v>
      </c>
    </row>
    <row r="19" spans="1:10" s="93" customFormat="1" ht="42" customHeight="1">
      <c r="A19" s="366" t="s">
        <v>1592</v>
      </c>
      <c r="B19" s="136" t="s">
        <v>185</v>
      </c>
      <c r="C19" s="133">
        <f t="shared" si="2"/>
        <v>252</v>
      </c>
      <c r="D19" s="98">
        <f t="shared" si="2"/>
        <v>702</v>
      </c>
      <c r="E19" s="98">
        <v>2</v>
      </c>
      <c r="F19" s="98">
        <v>2</v>
      </c>
      <c r="G19" s="98">
        <v>22</v>
      </c>
      <c r="H19" s="98">
        <v>62</v>
      </c>
      <c r="I19" s="98">
        <v>228</v>
      </c>
      <c r="J19" s="98">
        <v>638</v>
      </c>
    </row>
    <row r="20" spans="1:10" s="123" customFormat="1" ht="42" customHeight="1">
      <c r="A20" s="812" t="s">
        <v>1593</v>
      </c>
      <c r="B20" s="137" t="s">
        <v>1571</v>
      </c>
      <c r="C20" s="796">
        <f t="shared" si="2"/>
        <v>344</v>
      </c>
      <c r="D20" s="124">
        <f t="shared" si="2"/>
        <v>986</v>
      </c>
      <c r="E20" s="124">
        <v>1</v>
      </c>
      <c r="F20" s="124">
        <v>1</v>
      </c>
      <c r="G20" s="124">
        <v>54</v>
      </c>
      <c r="H20" s="124">
        <v>122</v>
      </c>
      <c r="I20" s="124">
        <v>289</v>
      </c>
      <c r="J20" s="124">
        <v>863</v>
      </c>
    </row>
    <row r="21" spans="1:10" ht="3.75" customHeight="1">
      <c r="A21" s="125" t="s">
        <v>1114</v>
      </c>
      <c r="B21" s="134" t="s">
        <v>1114</v>
      </c>
      <c r="C21" s="135" t="s">
        <v>1114</v>
      </c>
      <c r="D21" s="125" t="s">
        <v>1114</v>
      </c>
      <c r="E21" s="125" t="s">
        <v>1114</v>
      </c>
      <c r="F21" s="125" t="s">
        <v>1114</v>
      </c>
      <c r="G21" s="125" t="s">
        <v>1114</v>
      </c>
      <c r="H21" s="125" t="s">
        <v>1114</v>
      </c>
      <c r="I21" s="125" t="s">
        <v>1114</v>
      </c>
      <c r="J21" s="125" t="s">
        <v>1114</v>
      </c>
    </row>
    <row r="22" spans="1:10" s="366" customFormat="1" ht="16.5" customHeight="1">
      <c r="A22" s="365" t="s">
        <v>507</v>
      </c>
      <c r="B22" s="365"/>
      <c r="C22" s="365"/>
      <c r="D22" s="365"/>
      <c r="E22" s="365"/>
      <c r="F22" s="365" t="s">
        <v>508</v>
      </c>
      <c r="G22" s="365"/>
      <c r="H22" s="366" t="s">
        <v>1114</v>
      </c>
      <c r="I22" s="366" t="s">
        <v>1114</v>
      </c>
      <c r="J22" s="366" t="s">
        <v>1114</v>
      </c>
    </row>
  </sheetData>
  <sheetProtection/>
  <mergeCells count="12">
    <mergeCell ref="A8:B8"/>
    <mergeCell ref="I1:J1"/>
    <mergeCell ref="A2:E2"/>
    <mergeCell ref="F2:J2"/>
    <mergeCell ref="H4:J4"/>
    <mergeCell ref="A5:B5"/>
    <mergeCell ref="C5:D5"/>
    <mergeCell ref="G5:H5"/>
    <mergeCell ref="I5:J5"/>
    <mergeCell ref="C6:D6"/>
    <mergeCell ref="G6:H6"/>
    <mergeCell ref="I6:J6"/>
  </mergeCells>
  <printOptions horizontalCentered="1"/>
  <pageMargins left="0.2755905511811024" right="0.2755905511811024" top="0.4724409448818898" bottom="0.2755905511811024" header="0.31496062992125984" footer="0.31496062992125984"/>
  <pageSetup firstPageNumber="119" useFirstPageNumber="1" horizontalDpi="300" verticalDpi="300" orientation="portrait" paperSize="13" r:id="rId1"/>
  <headerFooter>
    <oddFooter>&amp;C&amp;10&amp;P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20"/>
  <sheetViews>
    <sheetView zoomScalePageLayoutView="0" workbookViewId="0" topLeftCell="A1">
      <selection activeCell="G5" sqref="G5:H6"/>
    </sheetView>
  </sheetViews>
  <sheetFormatPr defaultColWidth="6.796875" defaultRowHeight="15"/>
  <cols>
    <col min="1" max="1" width="12.09765625" style="1238" customWidth="1"/>
    <col min="2" max="2" width="13.69921875" style="1238" customWidth="1"/>
    <col min="3" max="16" width="6.09765625" style="1238" customWidth="1"/>
    <col min="17" max="16384" width="6.796875" style="1238" customWidth="1"/>
  </cols>
  <sheetData>
    <row r="1" spans="2:16" ht="15.75">
      <c r="B1" s="1238" t="s">
        <v>1114</v>
      </c>
      <c r="C1" s="1238" t="s">
        <v>1114</v>
      </c>
      <c r="D1" s="1238" t="s">
        <v>1114</v>
      </c>
      <c r="E1" s="1238" t="s">
        <v>1114</v>
      </c>
      <c r="F1" s="1238" t="s">
        <v>1114</v>
      </c>
      <c r="G1" s="1238" t="s">
        <v>1114</v>
      </c>
      <c r="H1" s="1238" t="s">
        <v>1114</v>
      </c>
      <c r="J1" s="1238" t="s">
        <v>1114</v>
      </c>
      <c r="O1" s="1737"/>
      <c r="P1" s="1737"/>
    </row>
    <row r="2" spans="1:16" s="1239" customFormat="1" ht="19.5">
      <c r="A2" s="1738" t="s">
        <v>1460</v>
      </c>
      <c r="B2" s="1738"/>
      <c r="C2" s="1738"/>
      <c r="D2" s="1738"/>
      <c r="E2" s="1738"/>
      <c r="F2" s="1738"/>
      <c r="G2" s="1738"/>
      <c r="H2" s="1738" t="s">
        <v>1192</v>
      </c>
      <c r="I2" s="1738"/>
      <c r="J2" s="1738"/>
      <c r="K2" s="1738"/>
      <c r="L2" s="1738"/>
      <c r="M2" s="1738"/>
      <c r="N2" s="1738"/>
      <c r="O2" s="1738"/>
      <c r="P2" s="1738"/>
    </row>
    <row r="3" spans="8:16" s="1239" customFormat="1" ht="12.75" customHeight="1">
      <c r="H3" s="1738"/>
      <c r="I3" s="1738"/>
      <c r="J3" s="1738"/>
      <c r="K3" s="1738"/>
      <c r="L3" s="1738"/>
      <c r="M3" s="1738"/>
      <c r="N3" s="1738"/>
      <c r="O3" s="1738"/>
      <c r="P3" s="1738"/>
    </row>
    <row r="4" spans="1:16" ht="16.5" customHeight="1">
      <c r="A4" s="1240" t="s">
        <v>1453</v>
      </c>
      <c r="B4" s="1238" t="s">
        <v>1114</v>
      </c>
      <c r="C4" s="1238" t="s">
        <v>1114</v>
      </c>
      <c r="D4" s="1238" t="s">
        <v>1114</v>
      </c>
      <c r="G4" s="1238" t="s">
        <v>1114</v>
      </c>
      <c r="H4" s="1238" t="s">
        <v>1114</v>
      </c>
      <c r="I4" s="1238" t="s">
        <v>1114</v>
      </c>
      <c r="J4" s="1238" t="s">
        <v>1114</v>
      </c>
      <c r="K4" s="1241"/>
      <c r="L4" s="1242"/>
      <c r="M4" s="1242"/>
      <c r="N4" s="1242"/>
      <c r="P4" s="1241" t="s">
        <v>1139</v>
      </c>
    </row>
    <row r="5" spans="1:16" s="1243" customFormat="1" ht="64.5" customHeight="1">
      <c r="A5" s="1739" t="s">
        <v>242</v>
      </c>
      <c r="B5" s="1695"/>
      <c r="C5" s="1175" t="s">
        <v>1446</v>
      </c>
      <c r="D5" s="1175" t="s">
        <v>1456</v>
      </c>
      <c r="E5" s="1175" t="s">
        <v>293</v>
      </c>
      <c r="F5" s="1175" t="s">
        <v>1454</v>
      </c>
      <c r="G5" s="1262" t="s">
        <v>1457</v>
      </c>
      <c r="H5" s="1262" t="s">
        <v>1458</v>
      </c>
      <c r="I5" s="1175" t="s">
        <v>294</v>
      </c>
      <c r="J5" s="1027" t="s">
        <v>832</v>
      </c>
      <c r="K5" s="1174" t="s">
        <v>1455</v>
      </c>
      <c r="L5" s="1027" t="s">
        <v>833</v>
      </c>
      <c r="M5" s="1027" t="s">
        <v>834</v>
      </c>
      <c r="N5" s="1027" t="s">
        <v>835</v>
      </c>
      <c r="O5" s="1174" t="s">
        <v>836</v>
      </c>
      <c r="P5" s="1175" t="s">
        <v>1459</v>
      </c>
    </row>
    <row r="6" spans="1:16" s="1246" customFormat="1" ht="69" customHeight="1">
      <c r="A6" s="1740" t="s">
        <v>1037</v>
      </c>
      <c r="B6" s="1741"/>
      <c r="C6" s="1244" t="s">
        <v>268</v>
      </c>
      <c r="D6" s="1244" t="s">
        <v>823</v>
      </c>
      <c r="E6" s="1244" t="s">
        <v>824</v>
      </c>
      <c r="F6" s="1244" t="s">
        <v>825</v>
      </c>
      <c r="G6" s="1245" t="s">
        <v>826</v>
      </c>
      <c r="H6" s="1245" t="s">
        <v>827</v>
      </c>
      <c r="I6" s="1244" t="s">
        <v>1140</v>
      </c>
      <c r="J6" s="1245" t="s">
        <v>828</v>
      </c>
      <c r="K6" s="1245" t="s">
        <v>295</v>
      </c>
      <c r="L6" s="1245" t="s">
        <v>829</v>
      </c>
      <c r="M6" s="1245" t="s">
        <v>1141</v>
      </c>
      <c r="N6" s="1245" t="s">
        <v>830</v>
      </c>
      <c r="O6" s="1245" t="s">
        <v>831</v>
      </c>
      <c r="P6" s="1244" t="s">
        <v>875</v>
      </c>
    </row>
    <row r="7" spans="1:11" ht="3.75" customHeight="1">
      <c r="A7" s="1238" t="s">
        <v>1114</v>
      </c>
      <c r="B7" s="1247" t="s">
        <v>1114</v>
      </c>
      <c r="C7" s="1248" t="s">
        <v>1114</v>
      </c>
      <c r="D7" s="1238" t="s">
        <v>1114</v>
      </c>
      <c r="E7" s="1238" t="s">
        <v>1114</v>
      </c>
      <c r="F7" s="1238" t="s">
        <v>1114</v>
      </c>
      <c r="G7" s="1238" t="s">
        <v>1114</v>
      </c>
      <c r="H7" s="1238" t="s">
        <v>1114</v>
      </c>
      <c r="I7" s="1238" t="s">
        <v>1114</v>
      </c>
      <c r="J7" s="1238" t="s">
        <v>1114</v>
      </c>
      <c r="K7" s="1238" t="s">
        <v>1114</v>
      </c>
    </row>
    <row r="8" spans="1:16" s="1253" customFormat="1" ht="24" customHeight="1" hidden="1">
      <c r="A8" s="1249" t="s">
        <v>1734</v>
      </c>
      <c r="B8" s="1250" t="s">
        <v>1735</v>
      </c>
      <c r="C8" s="1251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</row>
    <row r="9" spans="1:16" s="1253" customFormat="1" ht="36" customHeight="1">
      <c r="A9" s="1249" t="s">
        <v>1074</v>
      </c>
      <c r="B9" s="1250" t="s">
        <v>937</v>
      </c>
      <c r="C9" s="1251">
        <v>2615</v>
      </c>
      <c r="D9" s="1252">
        <v>114</v>
      </c>
      <c r="E9" s="1252">
        <v>306</v>
      </c>
      <c r="F9" s="1252">
        <v>39</v>
      </c>
      <c r="G9" s="1252">
        <v>1021</v>
      </c>
      <c r="H9" s="1252">
        <v>323</v>
      </c>
      <c r="I9" s="1252">
        <v>274</v>
      </c>
      <c r="J9" s="1252">
        <v>266</v>
      </c>
      <c r="K9" s="1252">
        <v>10</v>
      </c>
      <c r="L9" s="1252">
        <v>11</v>
      </c>
      <c r="M9" s="1252">
        <v>29</v>
      </c>
      <c r="N9" s="1252">
        <v>13</v>
      </c>
      <c r="O9" s="1252">
        <v>194</v>
      </c>
      <c r="P9" s="1252">
        <v>15</v>
      </c>
    </row>
    <row r="10" spans="1:16" s="1253" customFormat="1" ht="36" customHeight="1">
      <c r="A10" s="1249" t="s">
        <v>1052</v>
      </c>
      <c r="B10" s="1250" t="s">
        <v>939</v>
      </c>
      <c r="C10" s="1251">
        <f aca="true" t="shared" si="0" ref="C10:C18">SUM(D10:P10)</f>
        <v>2693</v>
      </c>
      <c r="D10" s="1252">
        <v>116</v>
      </c>
      <c r="E10" s="1252">
        <v>315</v>
      </c>
      <c r="F10" s="1252">
        <v>39</v>
      </c>
      <c r="G10" s="1252">
        <v>1065</v>
      </c>
      <c r="H10" s="1252">
        <v>342</v>
      </c>
      <c r="I10" s="1252">
        <v>259</v>
      </c>
      <c r="J10" s="1252">
        <v>11</v>
      </c>
      <c r="K10" s="1252">
        <v>8</v>
      </c>
      <c r="L10" s="1252">
        <v>32</v>
      </c>
      <c r="M10" s="1252">
        <v>15</v>
      </c>
      <c r="N10" s="1252">
        <v>211</v>
      </c>
      <c r="O10" s="1252">
        <v>260</v>
      </c>
      <c r="P10" s="1252">
        <v>20</v>
      </c>
    </row>
    <row r="11" spans="1:16" s="1253" customFormat="1" ht="36" customHeight="1">
      <c r="A11" s="1249" t="s">
        <v>1053</v>
      </c>
      <c r="B11" s="1250" t="s">
        <v>941</v>
      </c>
      <c r="C11" s="1251">
        <f t="shared" si="0"/>
        <v>2800</v>
      </c>
      <c r="D11" s="1252">
        <v>119</v>
      </c>
      <c r="E11" s="1252">
        <v>316</v>
      </c>
      <c r="F11" s="1252">
        <v>40</v>
      </c>
      <c r="G11" s="1252">
        <v>1106</v>
      </c>
      <c r="H11" s="1252">
        <v>345</v>
      </c>
      <c r="I11" s="1252">
        <v>281</v>
      </c>
      <c r="J11" s="1252">
        <v>12</v>
      </c>
      <c r="K11" s="1252">
        <v>8</v>
      </c>
      <c r="L11" s="1252">
        <v>33</v>
      </c>
      <c r="M11" s="1252">
        <v>17</v>
      </c>
      <c r="N11" s="1252">
        <v>225</v>
      </c>
      <c r="O11" s="1252">
        <v>274</v>
      </c>
      <c r="P11" s="1252">
        <v>24</v>
      </c>
    </row>
    <row r="12" spans="1:16" s="1253" customFormat="1" ht="36" customHeight="1">
      <c r="A12" s="1249" t="s">
        <v>1054</v>
      </c>
      <c r="B12" s="1250" t="s">
        <v>943</v>
      </c>
      <c r="C12" s="1251">
        <f t="shared" si="0"/>
        <v>2881</v>
      </c>
      <c r="D12" s="1252">
        <v>122</v>
      </c>
      <c r="E12" s="1252">
        <v>318</v>
      </c>
      <c r="F12" s="1252">
        <v>41</v>
      </c>
      <c r="G12" s="1252">
        <v>1131</v>
      </c>
      <c r="H12" s="1252">
        <v>344</v>
      </c>
      <c r="I12" s="1252">
        <v>290</v>
      </c>
      <c r="J12" s="1252">
        <v>13</v>
      </c>
      <c r="K12" s="1252">
        <v>9</v>
      </c>
      <c r="L12" s="1252">
        <v>37</v>
      </c>
      <c r="M12" s="1252">
        <v>16</v>
      </c>
      <c r="N12" s="1252">
        <v>242</v>
      </c>
      <c r="O12" s="1252">
        <v>288</v>
      </c>
      <c r="P12" s="1252">
        <v>30</v>
      </c>
    </row>
    <row r="13" spans="1:16" s="1253" customFormat="1" ht="36" customHeight="1">
      <c r="A13" s="1249" t="s">
        <v>1055</v>
      </c>
      <c r="B13" s="1250" t="s">
        <v>945</v>
      </c>
      <c r="C13" s="1251">
        <f t="shared" si="0"/>
        <v>2921</v>
      </c>
      <c r="D13" s="1252">
        <v>126</v>
      </c>
      <c r="E13" s="1252">
        <v>332</v>
      </c>
      <c r="F13" s="1252">
        <v>36</v>
      </c>
      <c r="G13" s="1252">
        <v>1114</v>
      </c>
      <c r="H13" s="1252">
        <v>359</v>
      </c>
      <c r="I13" s="1252">
        <v>291</v>
      </c>
      <c r="J13" s="1252">
        <v>14</v>
      </c>
      <c r="K13" s="1252">
        <v>8</v>
      </c>
      <c r="L13" s="1252">
        <v>40</v>
      </c>
      <c r="M13" s="1252">
        <v>15</v>
      </c>
      <c r="N13" s="1252">
        <v>256</v>
      </c>
      <c r="O13" s="1252">
        <v>293</v>
      </c>
      <c r="P13" s="1252">
        <v>37</v>
      </c>
    </row>
    <row r="14" spans="1:16" s="1253" customFormat="1" ht="36" customHeight="1">
      <c r="A14" s="1249" t="s">
        <v>1056</v>
      </c>
      <c r="B14" s="1250" t="s">
        <v>947</v>
      </c>
      <c r="C14" s="1251">
        <f t="shared" si="0"/>
        <v>3035</v>
      </c>
      <c r="D14" s="1252">
        <v>137</v>
      </c>
      <c r="E14" s="1252">
        <v>352</v>
      </c>
      <c r="F14" s="1252">
        <v>36</v>
      </c>
      <c r="G14" s="1252">
        <v>1137</v>
      </c>
      <c r="H14" s="1252">
        <v>373</v>
      </c>
      <c r="I14" s="1252">
        <v>312</v>
      </c>
      <c r="J14" s="1252">
        <v>15</v>
      </c>
      <c r="K14" s="1252">
        <v>8</v>
      </c>
      <c r="L14" s="1252">
        <v>41</v>
      </c>
      <c r="M14" s="1252">
        <v>15</v>
      </c>
      <c r="N14" s="1252">
        <v>275</v>
      </c>
      <c r="O14" s="1252">
        <v>295</v>
      </c>
      <c r="P14" s="1252">
        <v>39</v>
      </c>
    </row>
    <row r="15" spans="1:16" s="1253" customFormat="1" ht="36" customHeight="1">
      <c r="A15" s="1249" t="s">
        <v>1057</v>
      </c>
      <c r="B15" s="1250" t="s">
        <v>948</v>
      </c>
      <c r="C15" s="1251">
        <f t="shared" si="0"/>
        <v>3160</v>
      </c>
      <c r="D15" s="1252">
        <v>150</v>
      </c>
      <c r="E15" s="1252">
        <v>366</v>
      </c>
      <c r="F15" s="1252">
        <v>38</v>
      </c>
      <c r="G15" s="1252">
        <v>1145</v>
      </c>
      <c r="H15" s="1252">
        <v>388</v>
      </c>
      <c r="I15" s="1252">
        <v>331</v>
      </c>
      <c r="J15" s="1252">
        <v>17</v>
      </c>
      <c r="K15" s="1252">
        <v>8</v>
      </c>
      <c r="L15" s="1252">
        <v>55</v>
      </c>
      <c r="M15" s="1252">
        <v>20</v>
      </c>
      <c r="N15" s="1252">
        <v>290</v>
      </c>
      <c r="O15" s="1252">
        <v>308</v>
      </c>
      <c r="P15" s="1252">
        <v>44</v>
      </c>
    </row>
    <row r="16" spans="1:16" s="1253" customFormat="1" ht="36" customHeight="1">
      <c r="A16" s="1249" t="s">
        <v>1058</v>
      </c>
      <c r="B16" s="1250" t="s">
        <v>949</v>
      </c>
      <c r="C16" s="1251">
        <f t="shared" si="0"/>
        <v>3268</v>
      </c>
      <c r="D16" s="1252">
        <v>158</v>
      </c>
      <c r="E16" s="1252">
        <v>376</v>
      </c>
      <c r="F16" s="1252">
        <v>43</v>
      </c>
      <c r="G16" s="1252">
        <v>1153</v>
      </c>
      <c r="H16" s="1252">
        <v>404</v>
      </c>
      <c r="I16" s="1252">
        <v>345</v>
      </c>
      <c r="J16" s="1252">
        <v>16</v>
      </c>
      <c r="K16" s="1252">
        <v>8</v>
      </c>
      <c r="L16" s="1252">
        <v>68</v>
      </c>
      <c r="M16" s="1252">
        <v>22</v>
      </c>
      <c r="N16" s="1252">
        <v>316</v>
      </c>
      <c r="O16" s="1252">
        <v>319</v>
      </c>
      <c r="P16" s="1252">
        <v>40</v>
      </c>
    </row>
    <row r="17" spans="1:16" s="1253" customFormat="1" ht="36" customHeight="1">
      <c r="A17" s="1249" t="s">
        <v>1059</v>
      </c>
      <c r="B17" s="1250" t="s">
        <v>950</v>
      </c>
      <c r="C17" s="1251">
        <f t="shared" si="0"/>
        <v>3356</v>
      </c>
      <c r="D17" s="1252">
        <v>174</v>
      </c>
      <c r="E17" s="1252">
        <v>382</v>
      </c>
      <c r="F17" s="1252">
        <v>43</v>
      </c>
      <c r="G17" s="1252">
        <v>1156</v>
      </c>
      <c r="H17" s="1252">
        <v>414</v>
      </c>
      <c r="I17" s="1252">
        <v>368</v>
      </c>
      <c r="J17" s="1252">
        <v>17</v>
      </c>
      <c r="K17" s="1252">
        <v>6</v>
      </c>
      <c r="L17" s="1252">
        <v>77</v>
      </c>
      <c r="M17" s="1252">
        <v>23</v>
      </c>
      <c r="N17" s="1252">
        <v>331</v>
      </c>
      <c r="O17" s="1252">
        <v>324</v>
      </c>
      <c r="P17" s="1252">
        <v>41</v>
      </c>
    </row>
    <row r="18" spans="1:16" s="1254" customFormat="1" ht="36" customHeight="1">
      <c r="A18" s="1249" t="s">
        <v>193</v>
      </c>
      <c r="B18" s="1250" t="s">
        <v>951</v>
      </c>
      <c r="C18" s="1251">
        <f t="shared" si="0"/>
        <v>3438</v>
      </c>
      <c r="D18" s="1252">
        <v>175</v>
      </c>
      <c r="E18" s="1252">
        <v>391</v>
      </c>
      <c r="F18" s="1252">
        <v>41</v>
      </c>
      <c r="G18" s="1252">
        <v>1160</v>
      </c>
      <c r="H18" s="1252">
        <v>420</v>
      </c>
      <c r="I18" s="1252">
        <v>404</v>
      </c>
      <c r="J18" s="1252">
        <v>17</v>
      </c>
      <c r="K18" s="1252">
        <v>9</v>
      </c>
      <c r="L18" s="1252">
        <v>89</v>
      </c>
      <c r="M18" s="1252">
        <v>24</v>
      </c>
      <c r="N18" s="1252">
        <v>334</v>
      </c>
      <c r="O18" s="1252">
        <v>331</v>
      </c>
      <c r="P18" s="1252">
        <v>43</v>
      </c>
    </row>
    <row r="19" spans="1:16" ht="3.75" customHeight="1">
      <c r="A19" s="1255" t="s">
        <v>1114</v>
      </c>
      <c r="B19" s="1256" t="s">
        <v>1114</v>
      </c>
      <c r="C19" s="1257" t="s">
        <v>1114</v>
      </c>
      <c r="D19" s="1255" t="s">
        <v>1114</v>
      </c>
      <c r="E19" s="1255" t="s">
        <v>1114</v>
      </c>
      <c r="F19" s="1255" t="s">
        <v>1114</v>
      </c>
      <c r="G19" s="1255" t="s">
        <v>1114</v>
      </c>
      <c r="H19" s="1255" t="s">
        <v>1114</v>
      </c>
      <c r="I19" s="1255" t="s">
        <v>1114</v>
      </c>
      <c r="J19" s="1255" t="s">
        <v>1114</v>
      </c>
      <c r="K19" s="1255" t="s">
        <v>1114</v>
      </c>
      <c r="L19" s="1255"/>
      <c r="M19" s="1255"/>
      <c r="N19" s="1255"/>
      <c r="O19" s="1255"/>
      <c r="P19" s="1255"/>
    </row>
    <row r="20" spans="1:16" ht="15.75">
      <c r="A20" s="1734" t="s">
        <v>1858</v>
      </c>
      <c r="B20" s="1735"/>
      <c r="C20" s="1735"/>
      <c r="E20" s="1258"/>
      <c r="F20" s="1258"/>
      <c r="H20" s="1736" t="s">
        <v>1859</v>
      </c>
      <c r="I20" s="1736"/>
      <c r="J20" s="1736"/>
      <c r="K20" s="1736"/>
      <c r="L20" s="1736"/>
      <c r="M20" s="1736"/>
      <c r="N20" s="1736"/>
      <c r="O20" s="1736"/>
      <c r="P20" s="1736"/>
    </row>
  </sheetData>
  <sheetProtection/>
  <mergeCells count="8">
    <mergeCell ref="A20:C20"/>
    <mergeCell ref="H20:P20"/>
    <mergeCell ref="O1:P1"/>
    <mergeCell ref="A2:G2"/>
    <mergeCell ref="H2:P2"/>
    <mergeCell ref="H3:P3"/>
    <mergeCell ref="A5:B5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121" useFirstPageNumber="1" horizontalDpi="600" verticalDpi="600" orientation="portrait" paperSize="13" r:id="rId1"/>
  <headerFooter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M37"/>
  <sheetViews>
    <sheetView view="pageBreakPreview" zoomScale="80" zoomScaleSheetLayoutView="80" zoomScalePageLayoutView="0" workbookViewId="0" topLeftCell="M26">
      <selection activeCell="AH30" sqref="AH30"/>
    </sheetView>
  </sheetViews>
  <sheetFormatPr defaultColWidth="6.796875" defaultRowHeight="15"/>
  <cols>
    <col min="1" max="1" width="10.3984375" style="1033" customWidth="1"/>
    <col min="2" max="2" width="10" style="1033" customWidth="1"/>
    <col min="3" max="9" width="5.09765625" style="1033" customWidth="1"/>
    <col min="10" max="10" width="5.59765625" style="1033" customWidth="1"/>
    <col min="11" max="19" width="6" style="1033" customWidth="1"/>
    <col min="20" max="20" width="7.8984375" style="1033" customWidth="1"/>
    <col min="21" max="21" width="10.3984375" style="1033" customWidth="1"/>
    <col min="22" max="22" width="9.69921875" style="1033" customWidth="1"/>
    <col min="23" max="30" width="5.19921875" style="1033" customWidth="1"/>
    <col min="31" max="32" width="11.69921875" style="1033" customWidth="1"/>
    <col min="33" max="36" width="9.59765625" style="1033" customWidth="1"/>
    <col min="37" max="37" width="5.8984375" style="1033" customWidth="1"/>
    <col min="38" max="16384" width="6.796875" style="1033" customWidth="1"/>
  </cols>
  <sheetData>
    <row r="1" spans="2:37" ht="15.75">
      <c r="B1" s="1033" t="s">
        <v>1114</v>
      </c>
      <c r="G1" s="1033" t="s">
        <v>1114</v>
      </c>
      <c r="I1" s="1033" t="s">
        <v>1114</v>
      </c>
      <c r="K1" s="1033" t="s">
        <v>1114</v>
      </c>
      <c r="M1" s="1033" t="s">
        <v>1114</v>
      </c>
      <c r="N1" s="1033" t="s">
        <v>1114</v>
      </c>
      <c r="P1" s="1033" t="s">
        <v>1114</v>
      </c>
      <c r="T1" s="1033" t="s">
        <v>1114</v>
      </c>
      <c r="AJ1" s="1034"/>
      <c r="AK1" s="1034"/>
    </row>
    <row r="2" spans="1:39" s="1037" customFormat="1" ht="19.5">
      <c r="A2" s="1746" t="s">
        <v>1736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7" t="s">
        <v>1737</v>
      </c>
      <c r="L2" s="1747"/>
      <c r="M2" s="1747"/>
      <c r="N2" s="1747"/>
      <c r="O2" s="1747"/>
      <c r="P2" s="1747"/>
      <c r="Q2" s="1747"/>
      <c r="R2" s="1747"/>
      <c r="S2" s="1747"/>
      <c r="T2" s="1747"/>
      <c r="U2" s="1746" t="s">
        <v>1738</v>
      </c>
      <c r="V2" s="1746"/>
      <c r="W2" s="1746"/>
      <c r="X2" s="1746"/>
      <c r="Y2" s="1746"/>
      <c r="Z2" s="1746"/>
      <c r="AA2" s="1746"/>
      <c r="AB2" s="1746"/>
      <c r="AC2" s="1746"/>
      <c r="AD2" s="1746"/>
      <c r="AE2" s="1747" t="s">
        <v>1739</v>
      </c>
      <c r="AF2" s="1747"/>
      <c r="AG2" s="1747"/>
      <c r="AH2" s="1747"/>
      <c r="AI2" s="1747"/>
      <c r="AJ2" s="1747"/>
      <c r="AK2" s="1036"/>
      <c r="AL2" s="1036"/>
      <c r="AM2" s="1036"/>
    </row>
    <row r="3" spans="11:34" s="1037" customFormat="1" ht="18.75">
      <c r="K3" s="1036"/>
      <c r="L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036"/>
      <c r="AE3" s="1036"/>
      <c r="AF3" s="1036"/>
      <c r="AG3" s="1036"/>
      <c r="AH3" s="1035"/>
    </row>
    <row r="4" spans="1:36" ht="16.5" customHeight="1">
      <c r="A4" s="1748" t="s">
        <v>1740</v>
      </c>
      <c r="B4" s="1748"/>
      <c r="G4" s="1033" t="s">
        <v>1114</v>
      </c>
      <c r="M4" s="1033" t="s">
        <v>1114</v>
      </c>
      <c r="N4" s="1033" t="s">
        <v>1114</v>
      </c>
      <c r="O4" s="1033" t="s">
        <v>1114</v>
      </c>
      <c r="P4" s="1033" t="s">
        <v>1114</v>
      </c>
      <c r="Q4" s="1038"/>
      <c r="R4" s="1039"/>
      <c r="S4" s="1038"/>
      <c r="T4" s="1038" t="s">
        <v>1006</v>
      </c>
      <c r="U4" s="1040" t="s">
        <v>1741</v>
      </c>
      <c r="AJ4" s="1041" t="s">
        <v>1742</v>
      </c>
    </row>
    <row r="5" spans="1:36" ht="22.5" customHeight="1">
      <c r="A5" s="1749" t="s">
        <v>1743</v>
      </c>
      <c r="B5" s="1750"/>
      <c r="C5" s="1753" t="s">
        <v>1744</v>
      </c>
      <c r="D5" s="1754"/>
      <c r="E5" s="1754"/>
      <c r="F5" s="1754"/>
      <c r="G5" s="1754"/>
      <c r="H5" s="1754"/>
      <c r="I5" s="1754"/>
      <c r="J5" s="1754"/>
      <c r="K5" s="1755" t="s">
        <v>1745</v>
      </c>
      <c r="L5" s="1755"/>
      <c r="M5" s="1755"/>
      <c r="N5" s="1755"/>
      <c r="O5" s="1755"/>
      <c r="P5" s="1755"/>
      <c r="Q5" s="1755"/>
      <c r="R5" s="1755"/>
      <c r="S5" s="1755"/>
      <c r="T5" s="1755"/>
      <c r="U5" s="1749" t="s">
        <v>1743</v>
      </c>
      <c r="V5" s="1750"/>
      <c r="W5" s="1753" t="s">
        <v>1746</v>
      </c>
      <c r="X5" s="1754"/>
      <c r="Y5" s="1754"/>
      <c r="Z5" s="1754"/>
      <c r="AA5" s="1754"/>
      <c r="AB5" s="1754"/>
      <c r="AC5" s="1754"/>
      <c r="AD5" s="1754"/>
      <c r="AE5" s="1756" t="s">
        <v>1747</v>
      </c>
      <c r="AF5" s="1756"/>
      <c r="AG5" s="1756"/>
      <c r="AH5" s="1756"/>
      <c r="AI5" s="1756"/>
      <c r="AJ5" s="1756"/>
    </row>
    <row r="6" spans="1:36" s="1044" customFormat="1" ht="32.25" customHeight="1">
      <c r="A6" s="1751"/>
      <c r="B6" s="1752"/>
      <c r="C6" s="1757" t="s">
        <v>513</v>
      </c>
      <c r="D6" s="1749"/>
      <c r="E6" s="1749"/>
      <c r="F6" s="1750"/>
      <c r="G6" s="1757" t="s">
        <v>1748</v>
      </c>
      <c r="H6" s="1750"/>
      <c r="I6" s="1871" t="s">
        <v>1749</v>
      </c>
      <c r="J6" s="1871"/>
      <c r="K6" s="1871" t="s">
        <v>1750</v>
      </c>
      <c r="L6" s="1871"/>
      <c r="M6" s="1757" t="s">
        <v>1751</v>
      </c>
      <c r="N6" s="1750"/>
      <c r="O6" s="1757" t="s">
        <v>1752</v>
      </c>
      <c r="P6" s="1750"/>
      <c r="Q6" s="1757" t="s">
        <v>1753</v>
      </c>
      <c r="R6" s="1749"/>
      <c r="S6" s="1757" t="s">
        <v>1754</v>
      </c>
      <c r="T6" s="1749"/>
      <c r="U6" s="1751"/>
      <c r="V6" s="1752"/>
      <c r="W6" s="1757" t="s">
        <v>513</v>
      </c>
      <c r="X6" s="1749"/>
      <c r="Y6" s="1749"/>
      <c r="Z6" s="1750"/>
      <c r="AA6" s="1757" t="s">
        <v>1755</v>
      </c>
      <c r="AB6" s="1750"/>
      <c r="AC6" s="1871" t="s">
        <v>1756</v>
      </c>
      <c r="AD6" s="1871"/>
      <c r="AE6" s="1871" t="s">
        <v>1757</v>
      </c>
      <c r="AF6" s="1871"/>
      <c r="AG6" s="1757" t="s">
        <v>1758</v>
      </c>
      <c r="AH6" s="1750"/>
      <c r="AI6" s="1757" t="s">
        <v>1759</v>
      </c>
      <c r="AJ6" s="1749"/>
    </row>
    <row r="7" spans="1:36" s="1045" customFormat="1" ht="24.75" customHeight="1">
      <c r="A7" s="1751"/>
      <c r="B7" s="1752"/>
      <c r="C7" s="1758"/>
      <c r="D7" s="1751"/>
      <c r="E7" s="1751"/>
      <c r="F7" s="1752"/>
      <c r="G7" s="1758"/>
      <c r="H7" s="1752"/>
      <c r="I7" s="1872"/>
      <c r="J7" s="1872"/>
      <c r="K7" s="1872"/>
      <c r="L7" s="1872"/>
      <c r="M7" s="1758"/>
      <c r="N7" s="1752"/>
      <c r="O7" s="1758"/>
      <c r="P7" s="1752"/>
      <c r="Q7" s="1758"/>
      <c r="R7" s="1751"/>
      <c r="S7" s="1758"/>
      <c r="T7" s="1751"/>
      <c r="U7" s="1751"/>
      <c r="V7" s="1752"/>
      <c r="W7" s="1758"/>
      <c r="X7" s="1751"/>
      <c r="Y7" s="1751"/>
      <c r="Z7" s="1752"/>
      <c r="AA7" s="1758"/>
      <c r="AB7" s="1752"/>
      <c r="AC7" s="1872"/>
      <c r="AD7" s="1872"/>
      <c r="AE7" s="1872"/>
      <c r="AF7" s="1872"/>
      <c r="AG7" s="1758"/>
      <c r="AH7" s="1752"/>
      <c r="AI7" s="1758"/>
      <c r="AJ7" s="1751"/>
    </row>
    <row r="8" spans="1:36" s="1045" customFormat="1" ht="60.75" customHeight="1">
      <c r="A8" s="1759" t="s">
        <v>1760</v>
      </c>
      <c r="B8" s="1760"/>
      <c r="C8" s="1763" t="s">
        <v>509</v>
      </c>
      <c r="D8" s="1764"/>
      <c r="E8" s="1764"/>
      <c r="F8" s="1765"/>
      <c r="G8" s="1766" t="s">
        <v>1761</v>
      </c>
      <c r="H8" s="1767"/>
      <c r="I8" s="1873" t="s">
        <v>1762</v>
      </c>
      <c r="J8" s="1873"/>
      <c r="K8" s="1873" t="s">
        <v>1763</v>
      </c>
      <c r="L8" s="1873"/>
      <c r="M8" s="1766" t="s">
        <v>1764</v>
      </c>
      <c r="N8" s="1767"/>
      <c r="O8" s="1766" t="s">
        <v>1765</v>
      </c>
      <c r="P8" s="1767"/>
      <c r="Q8" s="1766" t="s">
        <v>1766</v>
      </c>
      <c r="R8" s="1768"/>
      <c r="S8" s="1766" t="s">
        <v>1767</v>
      </c>
      <c r="T8" s="1768"/>
      <c r="U8" s="1759" t="s">
        <v>1760</v>
      </c>
      <c r="V8" s="1760"/>
      <c r="W8" s="1763" t="s">
        <v>509</v>
      </c>
      <c r="X8" s="1764"/>
      <c r="Y8" s="1764"/>
      <c r="Z8" s="1765"/>
      <c r="AA8" s="1763" t="s">
        <v>1768</v>
      </c>
      <c r="AB8" s="1765"/>
      <c r="AC8" s="1873" t="s">
        <v>1769</v>
      </c>
      <c r="AD8" s="1873"/>
      <c r="AE8" s="1873" t="s">
        <v>1770</v>
      </c>
      <c r="AF8" s="1873"/>
      <c r="AG8" s="1763" t="s">
        <v>1771</v>
      </c>
      <c r="AH8" s="1765"/>
      <c r="AI8" s="1763" t="s">
        <v>1772</v>
      </c>
      <c r="AJ8" s="1764"/>
    </row>
    <row r="9" spans="1:36" s="1045" customFormat="1" ht="21.75" customHeight="1">
      <c r="A9" s="1759"/>
      <c r="B9" s="1760"/>
      <c r="C9" s="1757" t="s">
        <v>869</v>
      </c>
      <c r="D9" s="1750"/>
      <c r="E9" s="1051" t="s">
        <v>313</v>
      </c>
      <c r="F9" s="1051" t="s">
        <v>314</v>
      </c>
      <c r="G9" s="1051" t="s">
        <v>313</v>
      </c>
      <c r="H9" s="1051" t="s">
        <v>314</v>
      </c>
      <c r="I9" s="1051" t="s">
        <v>313</v>
      </c>
      <c r="J9" s="1043" t="s">
        <v>314</v>
      </c>
      <c r="K9" s="1042" t="s">
        <v>313</v>
      </c>
      <c r="L9" s="1051" t="s">
        <v>314</v>
      </c>
      <c r="M9" s="1051" t="s">
        <v>313</v>
      </c>
      <c r="N9" s="1051" t="s">
        <v>314</v>
      </c>
      <c r="O9" s="1051" t="s">
        <v>313</v>
      </c>
      <c r="P9" s="1051" t="s">
        <v>314</v>
      </c>
      <c r="Q9" s="1051" t="s">
        <v>313</v>
      </c>
      <c r="R9" s="1043" t="s">
        <v>314</v>
      </c>
      <c r="S9" s="1051" t="s">
        <v>313</v>
      </c>
      <c r="T9" s="1043" t="s">
        <v>314</v>
      </c>
      <c r="U9" s="1759"/>
      <c r="V9" s="1760"/>
      <c r="W9" s="1757" t="s">
        <v>869</v>
      </c>
      <c r="X9" s="1750"/>
      <c r="Y9" s="1051" t="s">
        <v>313</v>
      </c>
      <c r="Z9" s="1051" t="s">
        <v>314</v>
      </c>
      <c r="AA9" s="1051" t="s">
        <v>313</v>
      </c>
      <c r="AB9" s="1051" t="s">
        <v>314</v>
      </c>
      <c r="AC9" s="1051" t="s">
        <v>313</v>
      </c>
      <c r="AD9" s="1043" t="s">
        <v>314</v>
      </c>
      <c r="AE9" s="1042" t="s">
        <v>313</v>
      </c>
      <c r="AF9" s="1051" t="s">
        <v>314</v>
      </c>
      <c r="AG9" s="1051" t="s">
        <v>313</v>
      </c>
      <c r="AH9" s="1051" t="s">
        <v>314</v>
      </c>
      <c r="AI9" s="1051" t="s">
        <v>313</v>
      </c>
      <c r="AJ9" s="1043" t="s">
        <v>314</v>
      </c>
    </row>
    <row r="10" spans="1:36" s="1047" customFormat="1" ht="21.75" customHeight="1">
      <c r="A10" s="1761"/>
      <c r="B10" s="1762"/>
      <c r="C10" s="1769" t="s">
        <v>377</v>
      </c>
      <c r="D10" s="1770"/>
      <c r="E10" s="1052" t="s">
        <v>703</v>
      </c>
      <c r="F10" s="1052" t="s">
        <v>46</v>
      </c>
      <c r="G10" s="1052" t="s">
        <v>703</v>
      </c>
      <c r="H10" s="1052" t="s">
        <v>46</v>
      </c>
      <c r="I10" s="1052" t="s">
        <v>703</v>
      </c>
      <c r="J10" s="1048" t="s">
        <v>46</v>
      </c>
      <c r="K10" s="1049" t="s">
        <v>703</v>
      </c>
      <c r="L10" s="1052" t="s">
        <v>46</v>
      </c>
      <c r="M10" s="1052" t="s">
        <v>703</v>
      </c>
      <c r="N10" s="1052" t="s">
        <v>46</v>
      </c>
      <c r="O10" s="1052" t="s">
        <v>703</v>
      </c>
      <c r="P10" s="1052" t="s">
        <v>46</v>
      </c>
      <c r="Q10" s="1052" t="s">
        <v>703</v>
      </c>
      <c r="R10" s="1048" t="s">
        <v>46</v>
      </c>
      <c r="S10" s="1052" t="s">
        <v>703</v>
      </c>
      <c r="T10" s="1048" t="s">
        <v>46</v>
      </c>
      <c r="U10" s="1761"/>
      <c r="V10" s="1762"/>
      <c r="W10" s="1769" t="s">
        <v>377</v>
      </c>
      <c r="X10" s="1770"/>
      <c r="Y10" s="1052" t="s">
        <v>703</v>
      </c>
      <c r="Z10" s="1052" t="s">
        <v>46</v>
      </c>
      <c r="AA10" s="1052" t="s">
        <v>703</v>
      </c>
      <c r="AB10" s="1052" t="s">
        <v>46</v>
      </c>
      <c r="AC10" s="1052" t="s">
        <v>703</v>
      </c>
      <c r="AD10" s="1048" t="s">
        <v>46</v>
      </c>
      <c r="AE10" s="1049" t="s">
        <v>703</v>
      </c>
      <c r="AF10" s="1052" t="s">
        <v>46</v>
      </c>
      <c r="AG10" s="1052" t="s">
        <v>703</v>
      </c>
      <c r="AH10" s="1052" t="s">
        <v>46</v>
      </c>
      <c r="AI10" s="1052" t="s">
        <v>703</v>
      </c>
      <c r="AJ10" s="1048" t="s">
        <v>46</v>
      </c>
    </row>
    <row r="11" spans="1:36" s="1053" customFormat="1" ht="3.75" customHeight="1">
      <c r="A11" s="1053" t="s">
        <v>1114</v>
      </c>
      <c r="B11" s="1054" t="s">
        <v>1114</v>
      </c>
      <c r="G11" s="1053" t="s">
        <v>1114</v>
      </c>
      <c r="I11" s="1053" t="s">
        <v>1114</v>
      </c>
      <c r="K11" s="1053" t="s">
        <v>1114</v>
      </c>
      <c r="M11" s="1053" t="s">
        <v>1114</v>
      </c>
      <c r="N11" s="1053" t="s">
        <v>1114</v>
      </c>
      <c r="O11" s="1053" t="s">
        <v>1114</v>
      </c>
      <c r="P11" s="1053" t="s">
        <v>1114</v>
      </c>
      <c r="Q11" s="1053" t="s">
        <v>1114</v>
      </c>
      <c r="U11" s="1055"/>
      <c r="V11" s="1056"/>
      <c r="W11" s="1047"/>
      <c r="X11" s="1047"/>
      <c r="Y11" s="1047"/>
      <c r="Z11" s="1047"/>
      <c r="AA11" s="1047"/>
      <c r="AB11" s="1047"/>
      <c r="AC11" s="1047"/>
      <c r="AD11" s="1047"/>
      <c r="AE11" s="1047"/>
      <c r="AF11" s="1047"/>
      <c r="AG11" s="1047"/>
      <c r="AH11" s="1047"/>
      <c r="AI11" s="1047"/>
      <c r="AJ11" s="1047"/>
    </row>
    <row r="12" spans="1:36" s="1062" customFormat="1" ht="21.75" customHeight="1" hidden="1">
      <c r="A12" s="1057" t="s">
        <v>1773</v>
      </c>
      <c r="B12" s="1058" t="s">
        <v>192</v>
      </c>
      <c r="C12" s="1059">
        <v>0</v>
      </c>
      <c r="D12" s="1059"/>
      <c r="E12" s="1059">
        <v>0</v>
      </c>
      <c r="F12" s="1059">
        <v>0</v>
      </c>
      <c r="G12" s="1060">
        <f>SUM(G13:G22)</f>
        <v>0</v>
      </c>
      <c r="H12" s="1060"/>
      <c r="I12" s="1060">
        <f aca="true" t="shared" si="0" ref="I12:T12">SUM(I13:I22)</f>
        <v>0</v>
      </c>
      <c r="J12" s="1060"/>
      <c r="K12" s="1060">
        <f t="shared" si="0"/>
        <v>0</v>
      </c>
      <c r="L12" s="1060"/>
      <c r="M12" s="1060">
        <f t="shared" si="0"/>
        <v>0</v>
      </c>
      <c r="N12" s="1060">
        <f t="shared" si="0"/>
        <v>0</v>
      </c>
      <c r="O12" s="1060">
        <f t="shared" si="0"/>
        <v>0</v>
      </c>
      <c r="P12" s="1060">
        <f t="shared" si="0"/>
        <v>0</v>
      </c>
      <c r="Q12" s="1060">
        <f t="shared" si="0"/>
        <v>0</v>
      </c>
      <c r="R12" s="1060">
        <f t="shared" si="0"/>
        <v>0</v>
      </c>
      <c r="S12" s="1061">
        <f t="shared" si="0"/>
        <v>0</v>
      </c>
      <c r="T12" s="1061">
        <f t="shared" si="0"/>
        <v>0</v>
      </c>
      <c r="U12" s="1031" t="s">
        <v>1595</v>
      </c>
      <c r="V12" s="1032" t="s">
        <v>186</v>
      </c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</row>
    <row r="13" spans="1:36" s="1067" customFormat="1" ht="21.75" customHeight="1" hidden="1">
      <c r="A13" s="1063" t="s">
        <v>1774</v>
      </c>
      <c r="B13" s="1064" t="s">
        <v>1775</v>
      </c>
      <c r="C13" s="1059">
        <v>0</v>
      </c>
      <c r="D13" s="1059"/>
      <c r="E13" s="1059">
        <v>0</v>
      </c>
      <c r="F13" s="1059">
        <v>0</v>
      </c>
      <c r="G13" s="1065"/>
      <c r="H13" s="1065"/>
      <c r="I13" s="1065"/>
      <c r="J13" s="1065"/>
      <c r="K13" s="1065"/>
      <c r="L13" s="1065"/>
      <c r="M13" s="1065"/>
      <c r="N13" s="1059"/>
      <c r="O13" s="1059"/>
      <c r="P13" s="1059"/>
      <c r="Q13" s="1059"/>
      <c r="R13" s="1059"/>
      <c r="S13" s="1066"/>
      <c r="T13" s="1066"/>
      <c r="U13" s="1031" t="s">
        <v>1776</v>
      </c>
      <c r="V13" s="1032" t="s">
        <v>1541</v>
      </c>
      <c r="W13" s="1047"/>
      <c r="X13" s="1047"/>
      <c r="Y13" s="1047"/>
      <c r="Z13" s="1047"/>
      <c r="AA13" s="1047"/>
      <c r="AB13" s="1047"/>
      <c r="AC13" s="1047"/>
      <c r="AD13" s="1047"/>
      <c r="AE13" s="1047"/>
      <c r="AF13" s="1047"/>
      <c r="AG13" s="1047"/>
      <c r="AH13" s="1047"/>
      <c r="AI13" s="1047"/>
      <c r="AJ13" s="1047"/>
    </row>
    <row r="14" spans="1:36" s="1067" customFormat="1" ht="21.75" customHeight="1" hidden="1">
      <c r="A14" s="1063" t="s">
        <v>1777</v>
      </c>
      <c r="B14" s="1064" t="s">
        <v>1778</v>
      </c>
      <c r="C14" s="1059">
        <v>0</v>
      </c>
      <c r="D14" s="1059"/>
      <c r="E14" s="1059">
        <v>0</v>
      </c>
      <c r="F14" s="1059">
        <v>0</v>
      </c>
      <c r="G14" s="1065"/>
      <c r="H14" s="1065"/>
      <c r="I14" s="1065"/>
      <c r="J14" s="1065"/>
      <c r="K14" s="1065"/>
      <c r="L14" s="1065"/>
      <c r="M14" s="1065"/>
      <c r="N14" s="1059"/>
      <c r="O14" s="1059"/>
      <c r="P14" s="1059"/>
      <c r="Q14" s="1059"/>
      <c r="R14" s="1059"/>
      <c r="S14" s="1066"/>
      <c r="T14" s="1066"/>
      <c r="U14" s="1068"/>
      <c r="V14" s="1069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</row>
    <row r="15" spans="1:32" s="1067" customFormat="1" ht="21.75" customHeight="1" hidden="1">
      <c r="A15" s="1063" t="s">
        <v>1779</v>
      </c>
      <c r="B15" s="1064" t="s">
        <v>1780</v>
      </c>
      <c r="C15" s="1059">
        <v>0</v>
      </c>
      <c r="D15" s="1059"/>
      <c r="E15" s="1059">
        <v>0</v>
      </c>
      <c r="F15" s="1059">
        <v>0</v>
      </c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66"/>
      <c r="T15" s="1066"/>
      <c r="U15" s="1066"/>
      <c r="V15" s="1070"/>
      <c r="W15" s="1063" t="s">
        <v>1779</v>
      </c>
      <c r="X15" s="1059"/>
      <c r="Y15" s="1059"/>
      <c r="Z15" s="1063" t="s">
        <v>1779</v>
      </c>
      <c r="AA15" s="1066"/>
      <c r="AB15" s="1066"/>
      <c r="AC15" s="1066"/>
      <c r="AD15" s="1066"/>
      <c r="AE15" s="1066"/>
      <c r="AF15" s="1071"/>
    </row>
    <row r="16" spans="1:32" s="1067" customFormat="1" ht="21.75" customHeight="1" hidden="1">
      <c r="A16" s="1063" t="s">
        <v>1781</v>
      </c>
      <c r="B16" s="1064" t="s">
        <v>1782</v>
      </c>
      <c r="C16" s="1059">
        <v>0</v>
      </c>
      <c r="D16" s="1059"/>
      <c r="E16" s="1059">
        <v>0</v>
      </c>
      <c r="F16" s="1059">
        <v>0</v>
      </c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66"/>
      <c r="T16" s="1066"/>
      <c r="U16" s="1066"/>
      <c r="V16" s="1070"/>
      <c r="W16" s="1063" t="s">
        <v>1781</v>
      </c>
      <c r="X16" s="1059"/>
      <c r="Y16" s="1059"/>
      <c r="Z16" s="1063" t="s">
        <v>1781</v>
      </c>
      <c r="AA16" s="1066"/>
      <c r="AB16" s="1066"/>
      <c r="AC16" s="1066"/>
      <c r="AD16" s="1066"/>
      <c r="AE16" s="1066"/>
      <c r="AF16" s="1071"/>
    </row>
    <row r="17" spans="1:32" s="1067" customFormat="1" ht="21.75" customHeight="1" hidden="1">
      <c r="A17" s="1063" t="s">
        <v>1783</v>
      </c>
      <c r="B17" s="1064" t="s">
        <v>1784</v>
      </c>
      <c r="C17" s="1059">
        <v>0</v>
      </c>
      <c r="D17" s="1059"/>
      <c r="E17" s="1059">
        <v>0</v>
      </c>
      <c r="F17" s="1059">
        <v>0</v>
      </c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66"/>
      <c r="T17" s="1066"/>
      <c r="U17" s="1066"/>
      <c r="V17" s="1070"/>
      <c r="W17" s="1063" t="s">
        <v>1783</v>
      </c>
      <c r="X17" s="1059"/>
      <c r="Y17" s="1059"/>
      <c r="Z17" s="1063" t="s">
        <v>1783</v>
      </c>
      <c r="AA17" s="1066"/>
      <c r="AB17" s="1066"/>
      <c r="AC17" s="1066"/>
      <c r="AD17" s="1066"/>
      <c r="AE17" s="1066"/>
      <c r="AF17" s="1071"/>
    </row>
    <row r="18" spans="1:32" s="1067" customFormat="1" ht="21.75" customHeight="1" hidden="1">
      <c r="A18" s="1063" t="s">
        <v>1785</v>
      </c>
      <c r="B18" s="1064" t="s">
        <v>1786</v>
      </c>
      <c r="C18" s="1059">
        <v>0</v>
      </c>
      <c r="D18" s="1059"/>
      <c r="E18" s="1059">
        <v>0</v>
      </c>
      <c r="F18" s="1059">
        <v>0</v>
      </c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66"/>
      <c r="T18" s="1066"/>
      <c r="U18" s="1066"/>
      <c r="V18" s="1070"/>
      <c r="W18" s="1063" t="s">
        <v>1785</v>
      </c>
      <c r="X18" s="1059"/>
      <c r="Y18" s="1059"/>
      <c r="Z18" s="1063" t="s">
        <v>1785</v>
      </c>
      <c r="AA18" s="1066"/>
      <c r="AB18" s="1066"/>
      <c r="AC18" s="1066"/>
      <c r="AD18" s="1066"/>
      <c r="AE18" s="1066"/>
      <c r="AF18" s="1071"/>
    </row>
    <row r="19" spans="1:32" s="1067" customFormat="1" ht="21.75" customHeight="1" hidden="1">
      <c r="A19" s="1063" t="s">
        <v>1787</v>
      </c>
      <c r="B19" s="1064" t="s">
        <v>1788</v>
      </c>
      <c r="C19" s="1059">
        <v>0</v>
      </c>
      <c r="D19" s="1059"/>
      <c r="E19" s="1059">
        <v>0</v>
      </c>
      <c r="F19" s="1059">
        <v>0</v>
      </c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66"/>
      <c r="T19" s="1066"/>
      <c r="U19" s="1066"/>
      <c r="V19" s="1070"/>
      <c r="W19" s="1063" t="s">
        <v>1787</v>
      </c>
      <c r="X19" s="1059"/>
      <c r="Y19" s="1059"/>
      <c r="Z19" s="1063" t="s">
        <v>1787</v>
      </c>
      <c r="AA19" s="1066"/>
      <c r="AB19" s="1066"/>
      <c r="AC19" s="1066"/>
      <c r="AD19" s="1066"/>
      <c r="AE19" s="1066"/>
      <c r="AF19" s="1071"/>
    </row>
    <row r="20" spans="1:32" s="1067" customFormat="1" ht="21.75" customHeight="1" hidden="1">
      <c r="A20" s="1063" t="s">
        <v>1789</v>
      </c>
      <c r="B20" s="1064" t="s">
        <v>1790</v>
      </c>
      <c r="C20" s="1059">
        <v>0</v>
      </c>
      <c r="D20" s="1059"/>
      <c r="E20" s="1059">
        <v>0</v>
      </c>
      <c r="F20" s="1059">
        <v>0</v>
      </c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66"/>
      <c r="T20" s="1066"/>
      <c r="U20" s="1066"/>
      <c r="V20" s="1070"/>
      <c r="W20" s="1063" t="s">
        <v>1789</v>
      </c>
      <c r="X20" s="1059"/>
      <c r="Y20" s="1059"/>
      <c r="Z20" s="1063" t="s">
        <v>1789</v>
      </c>
      <c r="AA20" s="1066"/>
      <c r="AB20" s="1066"/>
      <c r="AC20" s="1066"/>
      <c r="AD20" s="1066"/>
      <c r="AE20" s="1066"/>
      <c r="AF20" s="1071"/>
    </row>
    <row r="21" spans="1:32" s="1067" customFormat="1" ht="21.75" customHeight="1" hidden="1">
      <c r="A21" s="1063" t="s">
        <v>1791</v>
      </c>
      <c r="B21" s="1064" t="s">
        <v>1792</v>
      </c>
      <c r="C21" s="1059">
        <v>0</v>
      </c>
      <c r="D21" s="1059"/>
      <c r="E21" s="1059">
        <v>0</v>
      </c>
      <c r="F21" s="1059">
        <v>0</v>
      </c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1066"/>
      <c r="T21" s="1066"/>
      <c r="U21" s="1066"/>
      <c r="V21" s="1070"/>
      <c r="W21" s="1063" t="s">
        <v>1791</v>
      </c>
      <c r="X21" s="1059"/>
      <c r="Y21" s="1059"/>
      <c r="Z21" s="1063" t="s">
        <v>1791</v>
      </c>
      <c r="AA21" s="1066"/>
      <c r="AB21" s="1066"/>
      <c r="AC21" s="1066"/>
      <c r="AD21" s="1066"/>
      <c r="AE21" s="1066"/>
      <c r="AF21" s="1071"/>
    </row>
    <row r="22" spans="1:32" s="1067" customFormat="1" ht="21.75" customHeight="1" hidden="1">
      <c r="A22" s="1063" t="s">
        <v>1793</v>
      </c>
      <c r="B22" s="1064" t="s">
        <v>1794</v>
      </c>
      <c r="C22" s="1059">
        <v>0</v>
      </c>
      <c r="D22" s="1059"/>
      <c r="E22" s="1059">
        <v>0</v>
      </c>
      <c r="F22" s="1059">
        <v>0</v>
      </c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1066"/>
      <c r="T22" s="1066"/>
      <c r="U22" s="1066"/>
      <c r="V22" s="1070"/>
      <c r="W22" s="1063" t="s">
        <v>1793</v>
      </c>
      <c r="X22" s="1059"/>
      <c r="Y22" s="1059"/>
      <c r="Z22" s="1063" t="s">
        <v>1793</v>
      </c>
      <c r="AA22" s="1066"/>
      <c r="AB22" s="1066"/>
      <c r="AC22" s="1066"/>
      <c r="AD22" s="1066"/>
      <c r="AE22" s="1066"/>
      <c r="AF22" s="1071"/>
    </row>
    <row r="23" spans="1:36" s="1067" customFormat="1" ht="39" customHeight="1">
      <c r="A23" s="1031" t="s">
        <v>1595</v>
      </c>
      <c r="B23" s="1032" t="s">
        <v>186</v>
      </c>
      <c r="C23" s="1744">
        <f>SUM(E23:F23)</f>
        <v>3264</v>
      </c>
      <c r="D23" s="1771"/>
      <c r="E23" s="1128">
        <f>SUM(G23+I23+K23+M23+O23+Q23+S23+C34+E34+G34+I34+K34+M34+O34+Q34+S34)</f>
        <v>1841</v>
      </c>
      <c r="F23" s="1128">
        <f>SUM(H23+J23+L23+N23+P23+R23+T23+D34+F34+H34+J34+L34+N34+P34+R34+T34)</f>
        <v>1423</v>
      </c>
      <c r="G23" s="1128">
        <v>85</v>
      </c>
      <c r="H23" s="1128">
        <v>74</v>
      </c>
      <c r="I23" s="1128">
        <v>232</v>
      </c>
      <c r="J23" s="1128">
        <v>144</v>
      </c>
      <c r="K23" s="1128">
        <v>6</v>
      </c>
      <c r="L23" s="1128">
        <v>3</v>
      </c>
      <c r="M23" s="1128">
        <v>29</v>
      </c>
      <c r="N23" s="1128">
        <v>17</v>
      </c>
      <c r="O23" s="1128">
        <v>670</v>
      </c>
      <c r="P23" s="1128">
        <v>456</v>
      </c>
      <c r="Q23" s="1128">
        <v>225</v>
      </c>
      <c r="R23" s="1128">
        <v>179</v>
      </c>
      <c r="S23" s="1128">
        <v>198</v>
      </c>
      <c r="T23" s="1128">
        <v>182</v>
      </c>
      <c r="U23" s="1031" t="s">
        <v>1595</v>
      </c>
      <c r="V23" s="1032" t="s">
        <v>186</v>
      </c>
      <c r="W23" s="1744">
        <f>SUM(Y23:Z23)</f>
        <v>255</v>
      </c>
      <c r="X23" s="1745"/>
      <c r="Y23" s="1128">
        <f>SUM(AA23+AC23+AE23+AG23+AI23+W34+Y34+AA34+AC34+AE34)</f>
        <v>147</v>
      </c>
      <c r="Z23" s="1128">
        <f>SUM(AB23+AD23+AF23+AH23+AJ23+X34+Z34+AB34+AD34+AF34)</f>
        <v>108</v>
      </c>
      <c r="AA23" s="1132">
        <v>46</v>
      </c>
      <c r="AB23" s="1132">
        <v>49</v>
      </c>
      <c r="AC23" s="1132">
        <v>20</v>
      </c>
      <c r="AD23" s="1132">
        <v>17</v>
      </c>
      <c r="AE23" s="1132">
        <v>5</v>
      </c>
      <c r="AF23" s="1132">
        <v>0</v>
      </c>
      <c r="AG23" s="1133">
        <v>17</v>
      </c>
      <c r="AH23" s="1133">
        <v>7</v>
      </c>
      <c r="AI23" s="1133">
        <v>1</v>
      </c>
      <c r="AJ23" s="1133">
        <v>3</v>
      </c>
    </row>
    <row r="24" spans="1:36" s="1062" customFormat="1" ht="39" customHeight="1">
      <c r="A24" s="1259" t="s">
        <v>1945</v>
      </c>
      <c r="B24" s="1260" t="s">
        <v>1946</v>
      </c>
      <c r="C24" s="1742">
        <f>SUM(E24:F24)</f>
        <v>2844</v>
      </c>
      <c r="D24" s="1772"/>
      <c r="E24" s="1126">
        <f>SUM(G24+I24+K24+M24+O24+Q24+S24+C35+E35+G35+I35+K35+M35+O35+Q35+S35)</f>
        <v>1612</v>
      </c>
      <c r="F24" s="1126">
        <f>SUM(H24+J24+L24+N24+P24+R24+T24+D35+F35+H35+J35+L35+N35+P35+R35+T35)</f>
        <v>1232</v>
      </c>
      <c r="G24" s="1126">
        <v>80</v>
      </c>
      <c r="H24" s="1126">
        <v>66</v>
      </c>
      <c r="I24" s="1126">
        <v>191</v>
      </c>
      <c r="J24" s="1126">
        <v>117</v>
      </c>
      <c r="K24" s="1126">
        <v>6</v>
      </c>
      <c r="L24" s="1126">
        <v>3</v>
      </c>
      <c r="M24" s="1126">
        <v>22</v>
      </c>
      <c r="N24" s="1126">
        <v>17</v>
      </c>
      <c r="O24" s="1126">
        <v>627</v>
      </c>
      <c r="P24" s="1126">
        <v>413</v>
      </c>
      <c r="Q24" s="1126">
        <v>206</v>
      </c>
      <c r="R24" s="1126">
        <v>166</v>
      </c>
      <c r="S24" s="1126">
        <v>161</v>
      </c>
      <c r="T24" s="1126">
        <v>170</v>
      </c>
      <c r="U24" s="1259" t="s">
        <v>1945</v>
      </c>
      <c r="V24" s="1260" t="s">
        <v>1946</v>
      </c>
      <c r="W24" s="1742">
        <f>SUM(Y24:Z24)</f>
        <v>773</v>
      </c>
      <c r="X24" s="1743"/>
      <c r="Y24" s="1126">
        <f>SUM(AA24+AC24+AE24+AG24+AI24+W35+Y35+AA35+AC35+AE35)</f>
        <v>441</v>
      </c>
      <c r="Z24" s="1126">
        <f>SUM(AB24+AD24+AF24+AH24+AJ24+X35+Z35+AB35+AD35+AF35)</f>
        <v>332</v>
      </c>
      <c r="AA24" s="1125">
        <v>157</v>
      </c>
      <c r="AB24" s="1125">
        <v>146</v>
      </c>
      <c r="AC24" s="1125">
        <v>73</v>
      </c>
      <c r="AD24" s="1125">
        <v>47</v>
      </c>
      <c r="AE24" s="1125">
        <v>10</v>
      </c>
      <c r="AF24" s="1125">
        <v>0</v>
      </c>
      <c r="AG24" s="1127">
        <v>34</v>
      </c>
      <c r="AH24" s="1127">
        <v>14</v>
      </c>
      <c r="AI24" s="1127">
        <v>6</v>
      </c>
      <c r="AJ24" s="1127">
        <v>7</v>
      </c>
    </row>
    <row r="25" spans="1:36" s="1067" customFormat="1" ht="3.75" customHeight="1">
      <c r="A25" s="1073"/>
      <c r="B25" s="1074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6"/>
      <c r="W25" s="1077"/>
      <c r="X25" s="1075"/>
      <c r="Y25" s="1075"/>
      <c r="Z25" s="1073"/>
      <c r="AA25" s="1075"/>
      <c r="AB25" s="1075"/>
      <c r="AC25" s="1075"/>
      <c r="AD25" s="1075"/>
      <c r="AE25" s="1075"/>
      <c r="AF25" s="1078"/>
      <c r="AG25" s="1079"/>
      <c r="AH25" s="1079"/>
      <c r="AI25" s="1079"/>
      <c r="AJ25" s="1079"/>
    </row>
    <row r="26" spans="1:32" s="1067" customFormat="1" ht="13.5" customHeight="1">
      <c r="A26" s="1072"/>
      <c r="B26" s="1080"/>
      <c r="C26" s="1059"/>
      <c r="D26" s="1059"/>
      <c r="E26" s="1059"/>
      <c r="F26" s="1059"/>
      <c r="G26" s="1059"/>
      <c r="H26" s="1059"/>
      <c r="I26" s="1059"/>
      <c r="J26" s="1059"/>
      <c r="K26" s="1059"/>
      <c r="L26" s="1059"/>
      <c r="M26" s="1059"/>
      <c r="N26" s="1059"/>
      <c r="O26" s="1059"/>
      <c r="P26" s="1059"/>
      <c r="Q26" s="1059"/>
      <c r="R26" s="1059"/>
      <c r="S26" s="1059"/>
      <c r="T26" s="1059"/>
      <c r="U26" s="1059"/>
      <c r="V26" s="1059"/>
      <c r="W26" s="1072"/>
      <c r="X26" s="1059"/>
      <c r="Y26" s="1059"/>
      <c r="Z26" s="1072"/>
      <c r="AA26" s="1066"/>
      <c r="AB26" s="1066"/>
      <c r="AC26" s="1066"/>
      <c r="AD26" s="1066"/>
      <c r="AE26" s="1066"/>
      <c r="AF26" s="1071"/>
    </row>
    <row r="27" spans="1:36" s="1067" customFormat="1" ht="22.5" customHeight="1">
      <c r="A27" s="1749" t="s">
        <v>1743</v>
      </c>
      <c r="B27" s="1750"/>
      <c r="C27" s="1753" t="s">
        <v>1795</v>
      </c>
      <c r="D27" s="1754"/>
      <c r="E27" s="1754"/>
      <c r="F27" s="1754"/>
      <c r="G27" s="1754"/>
      <c r="H27" s="1754"/>
      <c r="I27" s="1754"/>
      <c r="J27" s="1754"/>
      <c r="K27" s="1755" t="s">
        <v>1745</v>
      </c>
      <c r="L27" s="1755"/>
      <c r="M27" s="1755"/>
      <c r="N27" s="1755"/>
      <c r="O27" s="1755"/>
      <c r="P27" s="1755"/>
      <c r="Q27" s="1755"/>
      <c r="R27" s="1755"/>
      <c r="S27" s="1755"/>
      <c r="T27" s="1755"/>
      <c r="U27" s="1749" t="s">
        <v>1743</v>
      </c>
      <c r="V27" s="1750"/>
      <c r="W27" s="1773" t="s">
        <v>1796</v>
      </c>
      <c r="X27" s="1774"/>
      <c r="Y27" s="1774"/>
      <c r="Z27" s="1774"/>
      <c r="AA27" s="1774"/>
      <c r="AB27" s="1774"/>
      <c r="AC27" s="1774"/>
      <c r="AD27" s="1774"/>
      <c r="AE27" s="1775" t="s">
        <v>1797</v>
      </c>
      <c r="AF27" s="1775"/>
      <c r="AG27" s="1059"/>
      <c r="AH27" s="1059"/>
      <c r="AI27" s="1059"/>
      <c r="AJ27" s="1072"/>
    </row>
    <row r="28" spans="1:36" s="1067" customFormat="1" ht="19.5" customHeight="1">
      <c r="A28" s="1751"/>
      <c r="B28" s="1752"/>
      <c r="C28" s="1757" t="s">
        <v>1798</v>
      </c>
      <c r="D28" s="1749"/>
      <c r="E28" s="1757" t="s">
        <v>1799</v>
      </c>
      <c r="F28" s="1750"/>
      <c r="G28" s="1757" t="s">
        <v>1800</v>
      </c>
      <c r="H28" s="1750"/>
      <c r="I28" s="1871" t="s">
        <v>1801</v>
      </c>
      <c r="J28" s="1871"/>
      <c r="K28" s="1871" t="s">
        <v>1802</v>
      </c>
      <c r="L28" s="1871"/>
      <c r="M28" s="1757" t="s">
        <v>1803</v>
      </c>
      <c r="N28" s="1750"/>
      <c r="O28" s="1757" t="s">
        <v>1804</v>
      </c>
      <c r="P28" s="1750"/>
      <c r="Q28" s="1757" t="s">
        <v>1805</v>
      </c>
      <c r="R28" s="1750"/>
      <c r="S28" s="1757" t="s">
        <v>919</v>
      </c>
      <c r="T28" s="1749"/>
      <c r="U28" s="1751"/>
      <c r="V28" s="1752"/>
      <c r="W28" s="1749" t="s">
        <v>1806</v>
      </c>
      <c r="X28" s="1750"/>
      <c r="Y28" s="1757" t="s">
        <v>1807</v>
      </c>
      <c r="Z28" s="1749"/>
      <c r="AA28" s="1757" t="s">
        <v>1808</v>
      </c>
      <c r="AB28" s="1750"/>
      <c r="AC28" s="1871" t="s">
        <v>1809</v>
      </c>
      <c r="AD28" s="1871"/>
      <c r="AE28" s="1871" t="s">
        <v>1810</v>
      </c>
      <c r="AF28" s="1757"/>
      <c r="AG28" s="1059"/>
      <c r="AH28" s="1059"/>
      <c r="AI28" s="1059"/>
      <c r="AJ28" s="1059"/>
    </row>
    <row r="29" spans="1:36" s="1067" customFormat="1" ht="42" customHeight="1">
      <c r="A29" s="1751"/>
      <c r="B29" s="1752"/>
      <c r="C29" s="1758"/>
      <c r="D29" s="1751"/>
      <c r="E29" s="1758"/>
      <c r="F29" s="1752"/>
      <c r="G29" s="1758"/>
      <c r="H29" s="1752"/>
      <c r="I29" s="1872"/>
      <c r="J29" s="1872"/>
      <c r="K29" s="1872"/>
      <c r="L29" s="1872"/>
      <c r="M29" s="1758"/>
      <c r="N29" s="1752"/>
      <c r="O29" s="1758"/>
      <c r="P29" s="1752"/>
      <c r="Q29" s="1758"/>
      <c r="R29" s="1752"/>
      <c r="S29" s="1758"/>
      <c r="T29" s="1751"/>
      <c r="U29" s="1751"/>
      <c r="V29" s="1752"/>
      <c r="W29" s="1751"/>
      <c r="X29" s="1752"/>
      <c r="Y29" s="1758"/>
      <c r="Z29" s="1751"/>
      <c r="AA29" s="1758"/>
      <c r="AB29" s="1752"/>
      <c r="AC29" s="1872"/>
      <c r="AD29" s="1872"/>
      <c r="AE29" s="1872"/>
      <c r="AF29" s="1758"/>
      <c r="AG29" s="1059"/>
      <c r="AH29" s="1059"/>
      <c r="AI29" s="1059"/>
      <c r="AJ29" s="1059"/>
    </row>
    <row r="30" spans="1:36" s="1067" customFormat="1" ht="75" customHeight="1">
      <c r="A30" s="1759" t="s">
        <v>1760</v>
      </c>
      <c r="B30" s="1760"/>
      <c r="C30" s="1766" t="s">
        <v>1811</v>
      </c>
      <c r="D30" s="1768"/>
      <c r="E30" s="1766" t="s">
        <v>1812</v>
      </c>
      <c r="F30" s="1767"/>
      <c r="G30" s="1766" t="s">
        <v>1813</v>
      </c>
      <c r="H30" s="1767"/>
      <c r="I30" s="1873" t="s">
        <v>1814</v>
      </c>
      <c r="J30" s="1873"/>
      <c r="K30" s="1873" t="s">
        <v>1815</v>
      </c>
      <c r="L30" s="1873"/>
      <c r="M30" s="1766" t="s">
        <v>1816</v>
      </c>
      <c r="N30" s="1767"/>
      <c r="O30" s="1766" t="s">
        <v>1817</v>
      </c>
      <c r="P30" s="1767"/>
      <c r="Q30" s="1766" t="s">
        <v>1818</v>
      </c>
      <c r="R30" s="1767"/>
      <c r="S30" s="1766" t="s">
        <v>591</v>
      </c>
      <c r="T30" s="1768"/>
      <c r="U30" s="1759" t="s">
        <v>1760</v>
      </c>
      <c r="V30" s="1760"/>
      <c r="W30" s="1764" t="s">
        <v>1819</v>
      </c>
      <c r="X30" s="1765"/>
      <c r="Y30" s="1763" t="s">
        <v>1820</v>
      </c>
      <c r="Z30" s="1764"/>
      <c r="AA30" s="1766" t="s">
        <v>1821</v>
      </c>
      <c r="AB30" s="1767"/>
      <c r="AC30" s="1873" t="s">
        <v>1822</v>
      </c>
      <c r="AD30" s="1873"/>
      <c r="AE30" s="1873" t="s">
        <v>1823</v>
      </c>
      <c r="AF30" s="1766"/>
      <c r="AG30" s="1059"/>
      <c r="AH30" s="1059"/>
      <c r="AI30" s="1059"/>
      <c r="AJ30" s="1059"/>
    </row>
    <row r="31" spans="1:36" s="1062" customFormat="1" ht="19.5" customHeight="1">
      <c r="A31" s="1759"/>
      <c r="B31" s="1760"/>
      <c r="C31" s="1051" t="s">
        <v>313</v>
      </c>
      <c r="D31" s="1043" t="s">
        <v>314</v>
      </c>
      <c r="E31" s="1051" t="s">
        <v>313</v>
      </c>
      <c r="F31" s="1051" t="s">
        <v>314</v>
      </c>
      <c r="G31" s="1051" t="s">
        <v>313</v>
      </c>
      <c r="H31" s="1051" t="s">
        <v>314</v>
      </c>
      <c r="I31" s="1051" t="s">
        <v>313</v>
      </c>
      <c r="J31" s="1043" t="s">
        <v>314</v>
      </c>
      <c r="K31" s="1042" t="s">
        <v>313</v>
      </c>
      <c r="L31" s="1051" t="s">
        <v>314</v>
      </c>
      <c r="M31" s="1051" t="s">
        <v>313</v>
      </c>
      <c r="N31" s="1051" t="s">
        <v>314</v>
      </c>
      <c r="O31" s="1051" t="s">
        <v>313</v>
      </c>
      <c r="P31" s="1051" t="s">
        <v>314</v>
      </c>
      <c r="Q31" s="1051" t="s">
        <v>313</v>
      </c>
      <c r="R31" s="1051" t="s">
        <v>314</v>
      </c>
      <c r="S31" s="1051" t="s">
        <v>313</v>
      </c>
      <c r="T31" s="1081" t="s">
        <v>314</v>
      </c>
      <c r="U31" s="1759"/>
      <c r="V31" s="1760"/>
      <c r="W31" s="1042" t="s">
        <v>313</v>
      </c>
      <c r="X31" s="1051" t="s">
        <v>314</v>
      </c>
      <c r="Y31" s="1051" t="s">
        <v>313</v>
      </c>
      <c r="Z31" s="1043" t="s">
        <v>314</v>
      </c>
      <c r="AA31" s="1042" t="s">
        <v>313</v>
      </c>
      <c r="AB31" s="1051" t="s">
        <v>314</v>
      </c>
      <c r="AC31" s="1051" t="s">
        <v>313</v>
      </c>
      <c r="AD31" s="1043" t="s">
        <v>314</v>
      </c>
      <c r="AE31" s="1042" t="s">
        <v>313</v>
      </c>
      <c r="AF31" s="1043" t="s">
        <v>314</v>
      </c>
      <c r="AG31" s="1060"/>
      <c r="AH31" s="1060"/>
      <c r="AI31" s="1060"/>
      <c r="AJ31" s="1060"/>
    </row>
    <row r="32" spans="1:36" s="1067" customFormat="1" ht="19.5" customHeight="1">
      <c r="A32" s="1761"/>
      <c r="B32" s="1762"/>
      <c r="C32" s="1052" t="s">
        <v>703</v>
      </c>
      <c r="D32" s="1048" t="s">
        <v>46</v>
      </c>
      <c r="E32" s="1052" t="s">
        <v>703</v>
      </c>
      <c r="F32" s="1052" t="s">
        <v>46</v>
      </c>
      <c r="G32" s="1052" t="s">
        <v>703</v>
      </c>
      <c r="H32" s="1052" t="s">
        <v>46</v>
      </c>
      <c r="I32" s="1052" t="s">
        <v>703</v>
      </c>
      <c r="J32" s="1048" t="s">
        <v>46</v>
      </c>
      <c r="K32" s="1049" t="s">
        <v>703</v>
      </c>
      <c r="L32" s="1052" t="s">
        <v>46</v>
      </c>
      <c r="M32" s="1052" t="s">
        <v>703</v>
      </c>
      <c r="N32" s="1052" t="s">
        <v>46</v>
      </c>
      <c r="O32" s="1052" t="s">
        <v>703</v>
      </c>
      <c r="P32" s="1052" t="s">
        <v>46</v>
      </c>
      <c r="Q32" s="1052" t="s">
        <v>703</v>
      </c>
      <c r="R32" s="1052" t="s">
        <v>46</v>
      </c>
      <c r="S32" s="1052" t="s">
        <v>703</v>
      </c>
      <c r="T32" s="1082" t="s">
        <v>46</v>
      </c>
      <c r="U32" s="1761"/>
      <c r="V32" s="1762"/>
      <c r="W32" s="1049" t="s">
        <v>703</v>
      </c>
      <c r="X32" s="1052" t="s">
        <v>46</v>
      </c>
      <c r="Y32" s="1052" t="s">
        <v>703</v>
      </c>
      <c r="Z32" s="1048" t="s">
        <v>46</v>
      </c>
      <c r="AA32" s="1049" t="s">
        <v>703</v>
      </c>
      <c r="AB32" s="1052" t="s">
        <v>46</v>
      </c>
      <c r="AC32" s="1052" t="s">
        <v>703</v>
      </c>
      <c r="AD32" s="1048" t="s">
        <v>46</v>
      </c>
      <c r="AE32" s="1049" t="s">
        <v>703</v>
      </c>
      <c r="AF32" s="1048" t="s">
        <v>46</v>
      </c>
      <c r="AG32" s="1059"/>
      <c r="AH32" s="1059"/>
      <c r="AI32" s="1059"/>
      <c r="AJ32" s="1059"/>
    </row>
    <row r="33" spans="1:36" s="1067" customFormat="1" ht="3.75" customHeight="1">
      <c r="A33" s="1083"/>
      <c r="B33" s="1084"/>
      <c r="C33" s="1046"/>
      <c r="D33" s="1047"/>
      <c r="E33" s="1047"/>
      <c r="F33" s="1047"/>
      <c r="G33" s="1047"/>
      <c r="H33" s="1047"/>
      <c r="I33" s="1047"/>
      <c r="J33" s="1047"/>
      <c r="K33" s="1047"/>
      <c r="L33" s="1047"/>
      <c r="M33" s="1047"/>
      <c r="N33" s="1047"/>
      <c r="O33" s="1047"/>
      <c r="P33" s="1085"/>
      <c r="Q33" s="1047"/>
      <c r="R33" s="1047"/>
      <c r="S33" s="1086"/>
      <c r="T33" s="1066"/>
      <c r="U33" s="1066"/>
      <c r="V33" s="1087"/>
      <c r="W33" s="1066"/>
      <c r="X33" s="1066"/>
      <c r="Y33" s="1066"/>
      <c r="Z33" s="1059"/>
      <c r="AA33" s="1059"/>
      <c r="AB33" s="1059"/>
      <c r="AC33" s="1059"/>
      <c r="AD33" s="1059"/>
      <c r="AE33" s="1059"/>
      <c r="AF33" s="1059"/>
      <c r="AG33" s="1059"/>
      <c r="AH33" s="1059"/>
      <c r="AI33" s="1059"/>
      <c r="AJ33" s="1059"/>
    </row>
    <row r="34" spans="1:36" s="1067" customFormat="1" ht="40.5" customHeight="1">
      <c r="A34" s="1031" t="s">
        <v>1595</v>
      </c>
      <c r="B34" s="1032" t="s">
        <v>186</v>
      </c>
      <c r="C34" s="1129">
        <v>10</v>
      </c>
      <c r="D34" s="1130">
        <v>6</v>
      </c>
      <c r="E34" s="1130">
        <v>3</v>
      </c>
      <c r="F34" s="1130">
        <v>5</v>
      </c>
      <c r="G34" s="1130">
        <v>28</v>
      </c>
      <c r="H34" s="1130">
        <v>50</v>
      </c>
      <c r="I34" s="1130">
        <v>19</v>
      </c>
      <c r="J34" s="1130">
        <v>1</v>
      </c>
      <c r="K34" s="1130">
        <v>135</v>
      </c>
      <c r="L34" s="1130">
        <v>160</v>
      </c>
      <c r="M34" s="1130">
        <v>177</v>
      </c>
      <c r="N34" s="1130">
        <v>134</v>
      </c>
      <c r="O34" s="1130">
        <v>9</v>
      </c>
      <c r="P34" s="1130">
        <v>4</v>
      </c>
      <c r="Q34" s="1130">
        <v>2</v>
      </c>
      <c r="R34" s="1130">
        <v>2</v>
      </c>
      <c r="S34" s="1131">
        <v>13</v>
      </c>
      <c r="T34" s="1132">
        <v>6</v>
      </c>
      <c r="U34" s="1031" t="s">
        <v>1595</v>
      </c>
      <c r="V34" s="1032" t="s">
        <v>186</v>
      </c>
      <c r="W34" s="1132">
        <v>5</v>
      </c>
      <c r="X34" s="1132">
        <v>6</v>
      </c>
      <c r="Y34" s="1132">
        <v>32</v>
      </c>
      <c r="Z34" s="1128">
        <v>15</v>
      </c>
      <c r="AA34" s="1128">
        <v>0</v>
      </c>
      <c r="AB34" s="1128">
        <v>0</v>
      </c>
      <c r="AC34" s="1128">
        <v>21</v>
      </c>
      <c r="AD34" s="1128">
        <v>11</v>
      </c>
      <c r="AE34" s="1128">
        <v>0</v>
      </c>
      <c r="AF34" s="1128">
        <v>0</v>
      </c>
      <c r="AG34" s="1059"/>
      <c r="AH34" s="1059"/>
      <c r="AI34" s="1059"/>
      <c r="AJ34" s="1059"/>
    </row>
    <row r="35" spans="1:36" s="1062" customFormat="1" ht="40.5" customHeight="1">
      <c r="A35" s="1259" t="s">
        <v>1947</v>
      </c>
      <c r="B35" s="1260" t="s">
        <v>1541</v>
      </c>
      <c r="C35" s="1122">
        <v>9</v>
      </c>
      <c r="D35" s="1123">
        <v>6</v>
      </c>
      <c r="E35" s="1123">
        <v>3</v>
      </c>
      <c r="F35" s="1123">
        <v>4</v>
      </c>
      <c r="G35" s="1123">
        <v>18</v>
      </c>
      <c r="H35" s="1123">
        <v>32</v>
      </c>
      <c r="I35" s="1123">
        <v>11</v>
      </c>
      <c r="J35" s="1123">
        <v>1</v>
      </c>
      <c r="K35" s="1123">
        <v>102</v>
      </c>
      <c r="L35" s="1123">
        <v>114</v>
      </c>
      <c r="M35" s="1123">
        <v>157</v>
      </c>
      <c r="N35" s="1123">
        <v>115</v>
      </c>
      <c r="O35" s="1123">
        <v>4</v>
      </c>
      <c r="P35" s="1123">
        <v>2</v>
      </c>
      <c r="Q35" s="1123">
        <v>3</v>
      </c>
      <c r="R35" s="1123">
        <v>2</v>
      </c>
      <c r="S35" s="1124">
        <v>12</v>
      </c>
      <c r="T35" s="1125">
        <v>4</v>
      </c>
      <c r="U35" s="1259" t="s">
        <v>1947</v>
      </c>
      <c r="V35" s="1260" t="s">
        <v>1541</v>
      </c>
      <c r="W35" s="1125">
        <v>19</v>
      </c>
      <c r="X35" s="1125">
        <v>23</v>
      </c>
      <c r="Y35" s="1125">
        <v>80</v>
      </c>
      <c r="Z35" s="1126">
        <v>54</v>
      </c>
      <c r="AA35" s="1126">
        <v>2</v>
      </c>
      <c r="AB35" s="1126">
        <v>0</v>
      </c>
      <c r="AC35" s="1126">
        <v>60</v>
      </c>
      <c r="AD35" s="1126">
        <v>41</v>
      </c>
      <c r="AE35" s="1126">
        <v>0</v>
      </c>
      <c r="AF35" s="1126">
        <v>0</v>
      </c>
      <c r="AG35" s="1060"/>
      <c r="AH35" s="1060"/>
      <c r="AI35" s="1060"/>
      <c r="AJ35" s="1060"/>
    </row>
    <row r="36" spans="1:37" s="1067" customFormat="1" ht="3.75" customHeight="1">
      <c r="A36" s="1088"/>
      <c r="B36" s="1089"/>
      <c r="C36" s="1048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90"/>
      <c r="T36" s="1089"/>
      <c r="U36" s="1075"/>
      <c r="V36" s="1076"/>
      <c r="W36" s="1075"/>
      <c r="X36" s="1075"/>
      <c r="Y36" s="1075"/>
      <c r="Z36" s="1075"/>
      <c r="AA36" s="1075"/>
      <c r="AB36" s="1075"/>
      <c r="AC36" s="1075"/>
      <c r="AD36" s="1075"/>
      <c r="AE36" s="1075"/>
      <c r="AF36" s="1075"/>
      <c r="AG36" s="1059"/>
      <c r="AH36" s="1059"/>
      <c r="AI36" s="1059"/>
      <c r="AJ36" s="1059"/>
      <c r="AK36" s="1071"/>
    </row>
    <row r="37" spans="1:31" ht="23.25" customHeight="1">
      <c r="A37" s="1040" t="s">
        <v>1861</v>
      </c>
      <c r="K37" s="1091" t="s">
        <v>1860</v>
      </c>
      <c r="U37" s="1040" t="s">
        <v>1861</v>
      </c>
      <c r="AE37" s="1091" t="s">
        <v>1860</v>
      </c>
    </row>
  </sheetData>
  <sheetProtection/>
  <mergeCells count="85">
    <mergeCell ref="AA30:AB30"/>
    <mergeCell ref="AC30:AD30"/>
    <mergeCell ref="AE30:AF30"/>
    <mergeCell ref="M30:N30"/>
    <mergeCell ref="O30:P30"/>
    <mergeCell ref="Q30:R30"/>
    <mergeCell ref="S30:T30"/>
    <mergeCell ref="U30:V32"/>
    <mergeCell ref="W30:X30"/>
    <mergeCell ref="AA28:AB29"/>
    <mergeCell ref="AC28:AD29"/>
    <mergeCell ref="AE28:AF29"/>
    <mergeCell ref="A30:B32"/>
    <mergeCell ref="C30:D30"/>
    <mergeCell ref="E30:F30"/>
    <mergeCell ref="G30:H30"/>
    <mergeCell ref="I30:J30"/>
    <mergeCell ref="K30:L30"/>
    <mergeCell ref="Y30:Z30"/>
    <mergeCell ref="AE27:AF27"/>
    <mergeCell ref="C28:D29"/>
    <mergeCell ref="E28:F29"/>
    <mergeCell ref="G28:H29"/>
    <mergeCell ref="I28:J29"/>
    <mergeCell ref="K28:L29"/>
    <mergeCell ref="M28:N29"/>
    <mergeCell ref="O28:P29"/>
    <mergeCell ref="Q28:R29"/>
    <mergeCell ref="S28:T29"/>
    <mergeCell ref="W10:X10"/>
    <mergeCell ref="C23:D23"/>
    <mergeCell ref="C24:D24"/>
    <mergeCell ref="A27:B29"/>
    <mergeCell ref="C27:J27"/>
    <mergeCell ref="K27:T27"/>
    <mergeCell ref="U27:V29"/>
    <mergeCell ref="W27:AD27"/>
    <mergeCell ref="W28:X29"/>
    <mergeCell ref="Y28:Z29"/>
    <mergeCell ref="AG8:AH8"/>
    <mergeCell ref="AI8:AJ8"/>
    <mergeCell ref="C9:D9"/>
    <mergeCell ref="W9:X9"/>
    <mergeCell ref="M8:N8"/>
    <mergeCell ref="O8:P8"/>
    <mergeCell ref="Q8:R8"/>
    <mergeCell ref="U8:V10"/>
    <mergeCell ref="W8:Z8"/>
    <mergeCell ref="C10:D10"/>
    <mergeCell ref="AA6:AB7"/>
    <mergeCell ref="AC6:AD7"/>
    <mergeCell ref="AE6:AF7"/>
    <mergeCell ref="AA8:AB8"/>
    <mergeCell ref="AC8:AD8"/>
    <mergeCell ref="AE8:AF8"/>
    <mergeCell ref="S6:T7"/>
    <mergeCell ref="W6:Z7"/>
    <mergeCell ref="AG6:AH7"/>
    <mergeCell ref="AI6:AJ7"/>
    <mergeCell ref="A8:B10"/>
    <mergeCell ref="C8:F8"/>
    <mergeCell ref="G8:H8"/>
    <mergeCell ref="I8:J8"/>
    <mergeCell ref="K8:L8"/>
    <mergeCell ref="S8:T8"/>
    <mergeCell ref="U5:V7"/>
    <mergeCell ref="W5:AD5"/>
    <mergeCell ref="AE5:AJ5"/>
    <mergeCell ref="C6:F7"/>
    <mergeCell ref="G6:H7"/>
    <mergeCell ref="I6:J7"/>
    <mergeCell ref="K6:L7"/>
    <mergeCell ref="M6:N7"/>
    <mergeCell ref="O6:P7"/>
    <mergeCell ref="Q6:R7"/>
    <mergeCell ref="W24:X24"/>
    <mergeCell ref="W23:X23"/>
    <mergeCell ref="A2:J2"/>
    <mergeCell ref="K2:T2"/>
    <mergeCell ref="U2:AD2"/>
    <mergeCell ref="AE2:AJ2"/>
    <mergeCell ref="A4:B4"/>
    <mergeCell ref="A5:B7"/>
    <mergeCell ref="C5:J5"/>
    <mergeCell ref="K5:T5"/>
  </mergeCells>
  <printOptions/>
  <pageMargins left="0.7086614173228347" right="0.7086614173228347" top="0.5511811023622047" bottom="0.5511811023622047" header="0.31496062992125984" footer="0.31496062992125984"/>
  <pageSetup firstPageNumber="123" useFirstPageNumber="1" horizontalDpi="600" verticalDpi="600" orientation="portrait" paperSize="13" scale="92" r:id="rId1"/>
  <headerFooter>
    <oddFooter>&amp;C&amp;P</oddFooter>
  </headerFooter>
  <colBreaks count="3" manualBreakCount="3">
    <brk id="10" max="65535" man="1"/>
    <brk id="20" max="36" man="1"/>
    <brk id="30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2:R25"/>
  <sheetViews>
    <sheetView view="pageBreakPreview" zoomScaleSheetLayoutView="100" zoomScalePageLayoutView="0" workbookViewId="0" topLeftCell="A1">
      <selection activeCell="M18" sqref="M18"/>
    </sheetView>
  </sheetViews>
  <sheetFormatPr defaultColWidth="8.796875" defaultRowHeight="15"/>
  <cols>
    <col min="1" max="1" width="7.3984375" style="77" customWidth="1"/>
    <col min="2" max="2" width="5.69921875" style="77" customWidth="1"/>
    <col min="3" max="10" width="6.19921875" style="77" customWidth="1"/>
    <col min="11" max="18" width="6.69921875" style="77" customWidth="1"/>
    <col min="19" max="16384" width="8.8984375" style="77" customWidth="1"/>
  </cols>
  <sheetData>
    <row r="2" spans="1:18" s="99" customFormat="1" ht="19.5" customHeight="1">
      <c r="A2" s="1780" t="s">
        <v>1193</v>
      </c>
      <c r="B2" s="1780"/>
      <c r="C2" s="1780"/>
      <c r="D2" s="1780"/>
      <c r="E2" s="1780"/>
      <c r="F2" s="1780"/>
      <c r="G2" s="1780"/>
      <c r="H2" s="1780"/>
      <c r="I2" s="1780"/>
      <c r="J2" s="1780" t="s">
        <v>1194</v>
      </c>
      <c r="K2" s="1780"/>
      <c r="L2" s="1780"/>
      <c r="M2" s="1780"/>
      <c r="N2" s="1780"/>
      <c r="O2" s="1780"/>
      <c r="P2" s="1780"/>
      <c r="Q2" s="1780"/>
      <c r="R2" s="1780"/>
    </row>
    <row r="3" s="99" customFormat="1" ht="19.5" customHeight="1"/>
    <row r="4" spans="1:18" ht="15.75">
      <c r="A4" s="100" t="s">
        <v>1149</v>
      </c>
      <c r="Q4" s="1781" t="s">
        <v>1461</v>
      </c>
      <c r="R4" s="1781"/>
    </row>
    <row r="5" spans="1:18" s="101" customFormat="1" ht="14.25" customHeight="1">
      <c r="A5" s="1782" t="s">
        <v>1175</v>
      </c>
      <c r="B5" s="1783"/>
      <c r="C5" s="1788" t="s">
        <v>1150</v>
      </c>
      <c r="D5" s="1788"/>
      <c r="E5" s="1788"/>
      <c r="F5" s="1789"/>
      <c r="G5" s="1790" t="s">
        <v>1151</v>
      </c>
      <c r="H5" s="1788"/>
      <c r="I5" s="1788"/>
      <c r="J5" s="1789"/>
      <c r="K5" s="1790" t="s">
        <v>1152</v>
      </c>
      <c r="L5" s="1788"/>
      <c r="M5" s="1788"/>
      <c r="N5" s="1789"/>
      <c r="O5" s="1790" t="s">
        <v>1153</v>
      </c>
      <c r="P5" s="1788"/>
      <c r="Q5" s="1788"/>
      <c r="R5" s="1788"/>
    </row>
    <row r="6" spans="1:18" s="259" customFormat="1" ht="11.25" customHeight="1">
      <c r="A6" s="1784"/>
      <c r="B6" s="1785"/>
      <c r="C6" s="1776" t="s">
        <v>879</v>
      </c>
      <c r="D6" s="1777"/>
      <c r="E6" s="1777"/>
      <c r="F6" s="1778"/>
      <c r="G6" s="1779" t="s">
        <v>1154</v>
      </c>
      <c r="H6" s="1777"/>
      <c r="I6" s="1777"/>
      <c r="J6" s="1778"/>
      <c r="K6" s="1779" t="s">
        <v>1155</v>
      </c>
      <c r="L6" s="1776"/>
      <c r="M6" s="1776"/>
      <c r="N6" s="1778"/>
      <c r="O6" s="1779" t="s">
        <v>1156</v>
      </c>
      <c r="P6" s="1777"/>
      <c r="Q6" s="1777"/>
      <c r="R6" s="1777"/>
    </row>
    <row r="7" spans="1:18" s="101" customFormat="1" ht="14.25" customHeight="1">
      <c r="A7" s="1784"/>
      <c r="B7" s="1785"/>
      <c r="C7" s="261" t="s">
        <v>1157</v>
      </c>
      <c r="D7" s="260" t="s">
        <v>1158</v>
      </c>
      <c r="E7" s="260"/>
      <c r="F7" s="265" t="s">
        <v>1159</v>
      </c>
      <c r="G7" s="265" t="s">
        <v>1157</v>
      </c>
      <c r="H7" s="260" t="s">
        <v>1158</v>
      </c>
      <c r="I7" s="261"/>
      <c r="J7" s="265" t="s">
        <v>1159</v>
      </c>
      <c r="K7" s="265" t="s">
        <v>1157</v>
      </c>
      <c r="L7" s="260" t="s">
        <v>1158</v>
      </c>
      <c r="M7" s="260"/>
      <c r="N7" s="265" t="s">
        <v>1159</v>
      </c>
      <c r="O7" s="265" t="s">
        <v>1157</v>
      </c>
      <c r="P7" s="260" t="s">
        <v>1158</v>
      </c>
      <c r="Q7" s="260"/>
      <c r="R7" s="262" t="s">
        <v>1159</v>
      </c>
    </row>
    <row r="8" spans="1:18" s="101" customFormat="1" ht="14.25" customHeight="1">
      <c r="A8" s="1784"/>
      <c r="B8" s="1785"/>
      <c r="C8" s="267"/>
      <c r="E8" s="262" t="s">
        <v>1160</v>
      </c>
      <c r="F8" s="240"/>
      <c r="G8" s="240"/>
      <c r="I8" s="265" t="s">
        <v>1160</v>
      </c>
      <c r="J8" s="240"/>
      <c r="K8" s="240"/>
      <c r="M8" s="262" t="s">
        <v>1160</v>
      </c>
      <c r="N8" s="240"/>
      <c r="O8" s="240"/>
      <c r="Q8" s="262" t="s">
        <v>1160</v>
      </c>
      <c r="R8" s="266"/>
    </row>
    <row r="9" spans="1:18" s="101" customFormat="1" ht="14.25" customHeight="1">
      <c r="A9" s="1784"/>
      <c r="B9" s="1785"/>
      <c r="C9" s="267"/>
      <c r="E9" s="266" t="s">
        <v>1161</v>
      </c>
      <c r="F9" s="240"/>
      <c r="G9" s="240"/>
      <c r="I9" s="240" t="s">
        <v>1161</v>
      </c>
      <c r="J9" s="240"/>
      <c r="K9" s="240"/>
      <c r="M9" s="266" t="s">
        <v>1161</v>
      </c>
      <c r="N9" s="240"/>
      <c r="O9" s="240"/>
      <c r="Q9" s="266" t="s">
        <v>1161</v>
      </c>
      <c r="R9" s="266"/>
    </row>
    <row r="10" spans="1:18" s="259" customFormat="1" ht="11.25" customHeight="1">
      <c r="A10" s="1784"/>
      <c r="B10" s="1785"/>
      <c r="C10" s="258"/>
      <c r="E10" s="257" t="s">
        <v>1162</v>
      </c>
      <c r="F10" s="241" t="s">
        <v>1163</v>
      </c>
      <c r="G10" s="241"/>
      <c r="I10" s="241" t="s">
        <v>1162</v>
      </c>
      <c r="J10" s="241" t="s">
        <v>1163</v>
      </c>
      <c r="K10" s="241"/>
      <c r="M10" s="257" t="s">
        <v>1162</v>
      </c>
      <c r="N10" s="241" t="s">
        <v>1163</v>
      </c>
      <c r="O10" s="241"/>
      <c r="Q10" s="257" t="s">
        <v>1162</v>
      </c>
      <c r="R10" s="257" t="s">
        <v>1163</v>
      </c>
    </row>
    <row r="11" spans="1:18" s="259" customFormat="1" ht="11.25" customHeight="1">
      <c r="A11" s="1786"/>
      <c r="B11" s="1787"/>
      <c r="C11" s="102" t="s">
        <v>868</v>
      </c>
      <c r="D11" s="259" t="s">
        <v>1162</v>
      </c>
      <c r="E11" s="264" t="s">
        <v>1164</v>
      </c>
      <c r="F11" s="263" t="s">
        <v>1162</v>
      </c>
      <c r="G11" s="263" t="s">
        <v>868</v>
      </c>
      <c r="H11" s="259" t="s">
        <v>1162</v>
      </c>
      <c r="I11" s="263" t="s">
        <v>1164</v>
      </c>
      <c r="J11" s="263" t="s">
        <v>1162</v>
      </c>
      <c r="K11" s="263" t="s">
        <v>868</v>
      </c>
      <c r="L11" s="259" t="s">
        <v>1162</v>
      </c>
      <c r="M11" s="264" t="s">
        <v>1164</v>
      </c>
      <c r="N11" s="263" t="s">
        <v>1162</v>
      </c>
      <c r="O11" s="263" t="s">
        <v>868</v>
      </c>
      <c r="P11" s="259" t="s">
        <v>1162</v>
      </c>
      <c r="Q11" s="264" t="s">
        <v>1164</v>
      </c>
      <c r="R11" s="264" t="s">
        <v>1162</v>
      </c>
    </row>
    <row r="12" spans="1:18" ht="3.75" customHeight="1">
      <c r="A12" s="103"/>
      <c r="B12" s="104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83" customFormat="1" ht="39" customHeight="1">
      <c r="A13" s="105" t="s">
        <v>1165</v>
      </c>
      <c r="B13" s="110">
        <v>2003</v>
      </c>
      <c r="C13" s="256">
        <v>290</v>
      </c>
      <c r="D13" s="256">
        <v>136</v>
      </c>
      <c r="E13" s="434">
        <v>46.9</v>
      </c>
      <c r="F13" s="256">
        <v>154</v>
      </c>
      <c r="G13" s="256">
        <v>0</v>
      </c>
      <c r="H13" s="256">
        <v>0</v>
      </c>
      <c r="I13" s="256">
        <v>0</v>
      </c>
      <c r="J13" s="256">
        <v>0</v>
      </c>
      <c r="K13" s="256">
        <v>290</v>
      </c>
      <c r="L13" s="256">
        <v>136</v>
      </c>
      <c r="M13" s="434">
        <v>46.9</v>
      </c>
      <c r="N13" s="256">
        <v>154</v>
      </c>
      <c r="O13" s="256">
        <v>0</v>
      </c>
      <c r="P13" s="256">
        <v>0</v>
      </c>
      <c r="Q13" s="256">
        <v>0</v>
      </c>
      <c r="R13" s="256">
        <v>0</v>
      </c>
    </row>
    <row r="14" spans="1:18" s="83" customFormat="1" ht="39" customHeight="1">
      <c r="A14" s="105" t="s">
        <v>1166</v>
      </c>
      <c r="B14" s="110">
        <v>2004</v>
      </c>
      <c r="C14" s="256">
        <v>307</v>
      </c>
      <c r="D14" s="256">
        <v>143</v>
      </c>
      <c r="E14" s="434">
        <v>46.58</v>
      </c>
      <c r="F14" s="256">
        <v>164</v>
      </c>
      <c r="G14" s="256">
        <v>0</v>
      </c>
      <c r="H14" s="256">
        <v>0</v>
      </c>
      <c r="I14" s="256">
        <v>0</v>
      </c>
      <c r="J14" s="256">
        <v>0</v>
      </c>
      <c r="K14" s="256">
        <v>307</v>
      </c>
      <c r="L14" s="256">
        <v>143</v>
      </c>
      <c r="M14" s="434">
        <v>46.58</v>
      </c>
      <c r="N14" s="256">
        <v>164</v>
      </c>
      <c r="O14" s="256">
        <v>0</v>
      </c>
      <c r="P14" s="256">
        <v>0</v>
      </c>
      <c r="Q14" s="256">
        <v>0</v>
      </c>
      <c r="R14" s="256">
        <v>0</v>
      </c>
    </row>
    <row r="15" spans="1:18" s="83" customFormat="1" ht="39" customHeight="1">
      <c r="A15" s="105" t="s">
        <v>1167</v>
      </c>
      <c r="B15" s="110">
        <v>2005</v>
      </c>
      <c r="C15" s="256">
        <v>305</v>
      </c>
      <c r="D15" s="256">
        <v>158</v>
      </c>
      <c r="E15" s="434">
        <v>51.8</v>
      </c>
      <c r="F15" s="256">
        <v>147</v>
      </c>
      <c r="G15" s="256">
        <v>0</v>
      </c>
      <c r="H15" s="256">
        <v>0</v>
      </c>
      <c r="I15" s="256">
        <v>0</v>
      </c>
      <c r="J15" s="256">
        <v>0</v>
      </c>
      <c r="K15" s="256">
        <v>305</v>
      </c>
      <c r="L15" s="256">
        <v>158</v>
      </c>
      <c r="M15" s="434">
        <v>51.8</v>
      </c>
      <c r="N15" s="256">
        <v>147</v>
      </c>
      <c r="O15" s="256">
        <v>0</v>
      </c>
      <c r="P15" s="256">
        <v>0</v>
      </c>
      <c r="Q15" s="256">
        <v>0</v>
      </c>
      <c r="R15" s="256">
        <v>0</v>
      </c>
    </row>
    <row r="16" spans="1:18" s="83" customFormat="1" ht="39" customHeight="1">
      <c r="A16" s="105" t="s">
        <v>1168</v>
      </c>
      <c r="B16" s="110">
        <v>2006</v>
      </c>
      <c r="C16" s="256">
        <v>401</v>
      </c>
      <c r="D16" s="256">
        <v>213</v>
      </c>
      <c r="E16" s="434">
        <v>53.12</v>
      </c>
      <c r="F16" s="256">
        <v>188</v>
      </c>
      <c r="G16" s="256">
        <v>0</v>
      </c>
      <c r="H16" s="256">
        <v>0</v>
      </c>
      <c r="I16" s="256">
        <v>0</v>
      </c>
      <c r="J16" s="256">
        <v>0</v>
      </c>
      <c r="K16" s="256">
        <v>401</v>
      </c>
      <c r="L16" s="256">
        <v>213</v>
      </c>
      <c r="M16" s="434">
        <v>53.12</v>
      </c>
      <c r="N16" s="256">
        <v>188</v>
      </c>
      <c r="O16" s="256">
        <v>107</v>
      </c>
      <c r="P16" s="256">
        <v>60</v>
      </c>
      <c r="Q16" s="752">
        <v>56.07</v>
      </c>
      <c r="R16" s="256">
        <v>47</v>
      </c>
    </row>
    <row r="17" spans="1:18" s="83" customFormat="1" ht="39" customHeight="1">
      <c r="A17" s="105" t="s">
        <v>1169</v>
      </c>
      <c r="B17" s="110">
        <v>2007</v>
      </c>
      <c r="C17" s="256">
        <v>419</v>
      </c>
      <c r="D17" s="256">
        <v>293</v>
      </c>
      <c r="E17" s="434">
        <v>70</v>
      </c>
      <c r="F17" s="256">
        <v>126</v>
      </c>
      <c r="G17" s="256">
        <v>0</v>
      </c>
      <c r="H17" s="256">
        <v>0</v>
      </c>
      <c r="I17" s="256">
        <v>0</v>
      </c>
      <c r="J17" s="256">
        <v>0</v>
      </c>
      <c r="K17" s="256">
        <v>419</v>
      </c>
      <c r="L17" s="256">
        <v>293</v>
      </c>
      <c r="M17" s="434">
        <v>70</v>
      </c>
      <c r="N17" s="256">
        <v>126</v>
      </c>
      <c r="O17" s="256">
        <v>130</v>
      </c>
      <c r="P17" s="256">
        <v>120</v>
      </c>
      <c r="Q17" s="752">
        <v>92</v>
      </c>
      <c r="R17" s="256">
        <v>10</v>
      </c>
    </row>
    <row r="18" spans="1:18" s="83" customFormat="1" ht="39" customHeight="1">
      <c r="A18" s="105" t="s">
        <v>1172</v>
      </c>
      <c r="B18" s="110">
        <v>2008</v>
      </c>
      <c r="C18" s="256">
        <v>492</v>
      </c>
      <c r="D18" s="256">
        <v>438</v>
      </c>
      <c r="E18" s="434">
        <v>89</v>
      </c>
      <c r="F18" s="256">
        <v>54</v>
      </c>
      <c r="G18" s="256">
        <v>0</v>
      </c>
      <c r="H18" s="256">
        <v>0</v>
      </c>
      <c r="I18" s="256">
        <v>0</v>
      </c>
      <c r="J18" s="256">
        <v>0</v>
      </c>
      <c r="K18" s="256">
        <v>492</v>
      </c>
      <c r="L18" s="256">
        <v>438</v>
      </c>
      <c r="M18" s="434">
        <v>89</v>
      </c>
      <c r="N18" s="256">
        <v>54</v>
      </c>
      <c r="O18" s="256">
        <v>198</v>
      </c>
      <c r="P18" s="256">
        <v>198</v>
      </c>
      <c r="Q18" s="752">
        <v>100</v>
      </c>
      <c r="R18" s="256">
        <v>0</v>
      </c>
    </row>
    <row r="19" spans="1:18" s="83" customFormat="1" ht="39" customHeight="1">
      <c r="A19" s="105" t="s">
        <v>1173</v>
      </c>
      <c r="B19" s="110">
        <v>2009</v>
      </c>
      <c r="C19" s="256">
        <v>557</v>
      </c>
      <c r="D19" s="256">
        <v>496</v>
      </c>
      <c r="E19" s="434">
        <v>89</v>
      </c>
      <c r="F19" s="256">
        <v>61</v>
      </c>
      <c r="G19" s="256">
        <v>0</v>
      </c>
      <c r="H19" s="256">
        <v>0</v>
      </c>
      <c r="I19" s="256">
        <v>0</v>
      </c>
      <c r="J19" s="256">
        <v>0</v>
      </c>
      <c r="K19" s="256">
        <v>557</v>
      </c>
      <c r="L19" s="256">
        <v>496</v>
      </c>
      <c r="M19" s="434">
        <v>89</v>
      </c>
      <c r="N19" s="256">
        <v>61</v>
      </c>
      <c r="O19" s="256">
        <v>253</v>
      </c>
      <c r="P19" s="256">
        <v>253</v>
      </c>
      <c r="Q19" s="752">
        <v>100</v>
      </c>
      <c r="R19" s="256">
        <v>0</v>
      </c>
    </row>
    <row r="20" spans="1:18" s="83" customFormat="1" ht="39" customHeight="1">
      <c r="A20" s="105" t="s">
        <v>1174</v>
      </c>
      <c r="B20" s="110">
        <v>2010</v>
      </c>
      <c r="C20" s="256">
        <v>525</v>
      </c>
      <c r="D20" s="256">
        <v>505</v>
      </c>
      <c r="E20" s="434">
        <v>96</v>
      </c>
      <c r="F20" s="256">
        <v>20</v>
      </c>
      <c r="G20" s="256">
        <v>0</v>
      </c>
      <c r="H20" s="256">
        <v>0</v>
      </c>
      <c r="I20" s="256">
        <v>0</v>
      </c>
      <c r="J20" s="256">
        <v>0</v>
      </c>
      <c r="K20" s="256">
        <v>525</v>
      </c>
      <c r="L20" s="256">
        <v>505</v>
      </c>
      <c r="M20" s="434">
        <v>96</v>
      </c>
      <c r="N20" s="256">
        <v>20</v>
      </c>
      <c r="O20" s="256">
        <v>231</v>
      </c>
      <c r="P20" s="256">
        <v>231</v>
      </c>
      <c r="Q20" s="752">
        <v>100</v>
      </c>
      <c r="R20" s="256">
        <v>0</v>
      </c>
    </row>
    <row r="21" spans="1:18" s="788" customFormat="1" ht="39" customHeight="1">
      <c r="A21" s="368" t="s">
        <v>199</v>
      </c>
      <c r="B21" s="375">
        <v>2011</v>
      </c>
      <c r="C21" s="256">
        <v>707</v>
      </c>
      <c r="D21" s="256">
        <v>667</v>
      </c>
      <c r="E21" s="434">
        <v>94</v>
      </c>
      <c r="F21" s="256">
        <v>40</v>
      </c>
      <c r="G21" s="256">
        <v>0</v>
      </c>
      <c r="H21" s="256">
        <v>0</v>
      </c>
      <c r="I21" s="256">
        <v>0</v>
      </c>
      <c r="J21" s="256">
        <v>0</v>
      </c>
      <c r="K21" s="256">
        <v>707</v>
      </c>
      <c r="L21" s="256">
        <v>667</v>
      </c>
      <c r="M21" s="434">
        <v>94</v>
      </c>
      <c r="N21" s="256">
        <v>40</v>
      </c>
      <c r="O21" s="256">
        <v>0</v>
      </c>
      <c r="P21" s="256">
        <v>0</v>
      </c>
      <c r="Q21" s="256">
        <v>0</v>
      </c>
      <c r="R21" s="256">
        <v>0</v>
      </c>
    </row>
    <row r="22" spans="1:18" s="788" customFormat="1" ht="39" customHeight="1">
      <c r="A22" s="368" t="s">
        <v>1597</v>
      </c>
      <c r="B22" s="375">
        <v>2012</v>
      </c>
      <c r="C22" s="256">
        <v>948</v>
      </c>
      <c r="D22" s="256">
        <v>861</v>
      </c>
      <c r="E22" s="434">
        <f>SUM(D22/C22)*100</f>
        <v>90.82278481012658</v>
      </c>
      <c r="F22" s="256">
        <v>87</v>
      </c>
      <c r="G22" s="256">
        <v>0</v>
      </c>
      <c r="H22" s="256">
        <v>0</v>
      </c>
      <c r="I22" s="256">
        <v>0</v>
      </c>
      <c r="J22" s="256">
        <v>0</v>
      </c>
      <c r="K22" s="256">
        <v>948</v>
      </c>
      <c r="L22" s="256">
        <v>861</v>
      </c>
      <c r="M22" s="434">
        <f>SUM(L22/K22)*100</f>
        <v>90.82278481012658</v>
      </c>
      <c r="N22" s="256">
        <v>87</v>
      </c>
      <c r="O22" s="256">
        <v>0</v>
      </c>
      <c r="P22" s="256">
        <v>0</v>
      </c>
      <c r="Q22" s="256">
        <v>0</v>
      </c>
      <c r="R22" s="256">
        <v>0</v>
      </c>
    </row>
    <row r="23" spans="1:18" s="792" customFormat="1" ht="39" customHeight="1">
      <c r="A23" s="811" t="s">
        <v>1596</v>
      </c>
      <c r="B23" s="145">
        <v>2013</v>
      </c>
      <c r="C23" s="111">
        <v>976</v>
      </c>
      <c r="D23" s="111">
        <v>881</v>
      </c>
      <c r="E23" s="119">
        <f>SUM(D23/C23)*100</f>
        <v>90.26639344262296</v>
      </c>
      <c r="F23" s="111">
        <v>95</v>
      </c>
      <c r="G23" s="111">
        <v>0</v>
      </c>
      <c r="H23" s="111">
        <v>0</v>
      </c>
      <c r="I23" s="111">
        <v>0</v>
      </c>
      <c r="J23" s="111">
        <v>0</v>
      </c>
      <c r="K23" s="111">
        <v>976</v>
      </c>
      <c r="L23" s="111">
        <v>881</v>
      </c>
      <c r="M23" s="119">
        <f>SUM(L23/K23)*100</f>
        <v>90.26639344262296</v>
      </c>
      <c r="N23" s="111">
        <v>95</v>
      </c>
      <c r="O23" s="111">
        <v>0</v>
      </c>
      <c r="P23" s="111">
        <v>0</v>
      </c>
      <c r="Q23" s="111">
        <v>0</v>
      </c>
      <c r="R23" s="111">
        <v>0</v>
      </c>
    </row>
    <row r="24" spans="1:18" ht="3.75" customHeight="1">
      <c r="A24" s="107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0" ht="15.75">
      <c r="A25" s="100" t="s">
        <v>26</v>
      </c>
      <c r="J25" s="784" t="s">
        <v>579</v>
      </c>
    </row>
  </sheetData>
  <sheetProtection/>
  <mergeCells count="12">
    <mergeCell ref="K5:N5"/>
    <mergeCell ref="O5:R5"/>
    <mergeCell ref="C6:F6"/>
    <mergeCell ref="G6:J6"/>
    <mergeCell ref="K6:N6"/>
    <mergeCell ref="O6:R6"/>
    <mergeCell ref="J2:R2"/>
    <mergeCell ref="A2:I2"/>
    <mergeCell ref="Q4:R4"/>
    <mergeCell ref="A5:B11"/>
    <mergeCell ref="C5:F5"/>
    <mergeCell ref="G5:J5"/>
  </mergeCells>
  <printOptions horizontalCentered="1"/>
  <pageMargins left="0.2755905511811024" right="0.2755905511811024" top="0.4724409448818898" bottom="0.2755905511811024" header="0.31496062992125984" footer="0.31496062992125984"/>
  <pageSetup firstPageNumber="127" useFirstPageNumber="1" horizontalDpi="300" verticalDpi="300" orientation="portrait" paperSize="13" r:id="rId1"/>
  <headerFooter>
    <oddFooter>&amp;C&amp;10&amp;P</oddFooter>
  </headerFooter>
  <colBreaks count="1" manualBreakCount="1">
    <brk id="9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U25"/>
  <sheetViews>
    <sheetView view="pageBreakPreview" zoomScale="80" zoomScaleSheetLayoutView="80" zoomScalePageLayoutView="0" workbookViewId="0" topLeftCell="A1">
      <selection activeCell="K8" sqref="K8:L10"/>
    </sheetView>
  </sheetViews>
  <sheetFormatPr defaultColWidth="6.796875" defaultRowHeight="15"/>
  <cols>
    <col min="1" max="1" width="9.296875" style="1093" customWidth="1"/>
    <col min="2" max="2" width="6.3984375" style="1093" customWidth="1"/>
    <col min="3" max="4" width="5.19921875" style="1093" customWidth="1"/>
    <col min="5" max="5" width="6.3984375" style="1093" customWidth="1"/>
    <col min="6" max="11" width="5.19921875" style="1093" customWidth="1"/>
    <col min="12" max="21" width="6" style="1093" customWidth="1"/>
    <col min="22" max="16384" width="6.796875" style="1093" customWidth="1"/>
  </cols>
  <sheetData>
    <row r="2" spans="1:21" s="1092" customFormat="1" ht="19.5" customHeight="1">
      <c r="A2" s="1791" t="s">
        <v>1827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 t="s">
        <v>1828</v>
      </c>
      <c r="M2" s="1791"/>
      <c r="N2" s="1791"/>
      <c r="O2" s="1791"/>
      <c r="P2" s="1791"/>
      <c r="Q2" s="1791"/>
      <c r="R2" s="1791"/>
      <c r="S2" s="1791"/>
      <c r="T2" s="1791"/>
      <c r="U2" s="1791"/>
    </row>
    <row r="3" ht="19.5" customHeight="1"/>
    <row r="4" spans="1:21" s="1095" customFormat="1" ht="14.25">
      <c r="A4" s="1094" t="s">
        <v>1463</v>
      </c>
      <c r="B4" s="1094"/>
      <c r="U4" s="1096" t="s">
        <v>1127</v>
      </c>
    </row>
    <row r="5" spans="1:21" s="1097" customFormat="1" ht="27" customHeight="1">
      <c r="A5" s="1792" t="s">
        <v>302</v>
      </c>
      <c r="B5" s="1793"/>
      <c r="C5" s="1798" t="s">
        <v>1829</v>
      </c>
      <c r="D5" s="1799"/>
      <c r="E5" s="1800"/>
      <c r="F5" s="1801" t="s">
        <v>1464</v>
      </c>
      <c r="G5" s="1802"/>
      <c r="H5" s="1802"/>
      <c r="I5" s="1802"/>
      <c r="J5" s="1802"/>
      <c r="K5" s="1802"/>
      <c r="L5" s="1802" t="s">
        <v>837</v>
      </c>
      <c r="M5" s="1802"/>
      <c r="N5" s="1802"/>
      <c r="O5" s="1802"/>
      <c r="P5" s="1802"/>
      <c r="Q5" s="1802"/>
      <c r="R5" s="1802"/>
      <c r="S5" s="1802"/>
      <c r="T5" s="1802"/>
      <c r="U5" s="1802"/>
    </row>
    <row r="6" spans="1:21" s="1097" customFormat="1" ht="15" customHeight="1">
      <c r="A6" s="1794"/>
      <c r="B6" s="1795"/>
      <c r="C6" s="1098" t="s">
        <v>1157</v>
      </c>
      <c r="D6" s="1098" t="s">
        <v>1158</v>
      </c>
      <c r="E6" s="1098" t="s">
        <v>1159</v>
      </c>
      <c r="F6" s="1803" t="s">
        <v>1465</v>
      </c>
      <c r="G6" s="1803"/>
      <c r="H6" s="1803" t="s">
        <v>1462</v>
      </c>
      <c r="I6" s="1803"/>
      <c r="J6" s="1804" t="s">
        <v>1830</v>
      </c>
      <c r="K6" s="1805"/>
      <c r="L6" s="1804" t="s">
        <v>1831</v>
      </c>
      <c r="M6" s="1804"/>
      <c r="N6" s="1803" t="s">
        <v>1832</v>
      </c>
      <c r="O6" s="1803"/>
      <c r="P6" s="1806" t="s">
        <v>1833</v>
      </c>
      <c r="Q6" s="1807"/>
      <c r="R6" s="1803" t="s">
        <v>1834</v>
      </c>
      <c r="S6" s="1803"/>
      <c r="T6" s="1803" t="s">
        <v>1835</v>
      </c>
      <c r="U6" s="1801"/>
    </row>
    <row r="7" spans="1:21" s="1100" customFormat="1" ht="15" customHeight="1">
      <c r="A7" s="1794"/>
      <c r="B7" s="1795"/>
      <c r="C7" s="1099"/>
      <c r="D7" s="1099"/>
      <c r="E7" s="1099"/>
      <c r="F7" s="1808" t="s">
        <v>876</v>
      </c>
      <c r="G7" s="1808"/>
      <c r="H7" s="1808" t="s">
        <v>1128</v>
      </c>
      <c r="I7" s="1808"/>
      <c r="J7" s="1808" t="s">
        <v>1129</v>
      </c>
      <c r="K7" s="1808"/>
      <c r="L7" s="1808" t="s">
        <v>1836</v>
      </c>
      <c r="M7" s="1808"/>
      <c r="N7" s="1808" t="s">
        <v>1837</v>
      </c>
      <c r="O7" s="1808"/>
      <c r="P7" s="1808" t="s">
        <v>1838</v>
      </c>
      <c r="Q7" s="1808"/>
      <c r="R7" s="1808" t="s">
        <v>383</v>
      </c>
      <c r="S7" s="1808"/>
      <c r="T7" s="1808" t="s">
        <v>591</v>
      </c>
      <c r="U7" s="1809"/>
    </row>
    <row r="8" spans="1:21" s="1097" customFormat="1" ht="15" customHeight="1">
      <c r="A8" s="1794"/>
      <c r="B8" s="1795"/>
      <c r="C8" s="1101"/>
      <c r="D8" s="1101"/>
      <c r="E8" s="1101"/>
      <c r="F8" s="1098" t="s">
        <v>1158</v>
      </c>
      <c r="G8" s="1098" t="s">
        <v>1159</v>
      </c>
      <c r="H8" s="1098" t="s">
        <v>1158</v>
      </c>
      <c r="I8" s="1098" t="s">
        <v>1159</v>
      </c>
      <c r="J8" s="1102" t="s">
        <v>1158</v>
      </c>
      <c r="K8" s="1265" t="s">
        <v>1159</v>
      </c>
      <c r="L8" s="1265" t="s">
        <v>1158</v>
      </c>
      <c r="M8" s="1098" t="s">
        <v>1159</v>
      </c>
      <c r="N8" s="1098" t="s">
        <v>1158</v>
      </c>
      <c r="O8" s="1098" t="s">
        <v>1159</v>
      </c>
      <c r="P8" s="1098" t="s">
        <v>1158</v>
      </c>
      <c r="Q8" s="1098" t="s">
        <v>1159</v>
      </c>
      <c r="R8" s="1098" t="s">
        <v>1158</v>
      </c>
      <c r="S8" s="1098" t="s">
        <v>1159</v>
      </c>
      <c r="T8" s="1098" t="s">
        <v>1158</v>
      </c>
      <c r="U8" s="1103" t="s">
        <v>1159</v>
      </c>
    </row>
    <row r="9" spans="1:21" s="1100" customFormat="1" ht="15" customHeight="1">
      <c r="A9" s="1794"/>
      <c r="B9" s="1795"/>
      <c r="C9" s="1099"/>
      <c r="D9" s="1099"/>
      <c r="E9" s="1099" t="s">
        <v>1130</v>
      </c>
      <c r="F9" s="1099"/>
      <c r="G9" s="1099" t="s">
        <v>1130</v>
      </c>
      <c r="H9" s="1099"/>
      <c r="I9" s="1099" t="s">
        <v>1130</v>
      </c>
      <c r="J9" s="1104"/>
      <c r="K9" s="1104" t="s">
        <v>1130</v>
      </c>
      <c r="L9" s="1104"/>
      <c r="M9" s="1099" t="s">
        <v>1130</v>
      </c>
      <c r="N9" s="1099"/>
      <c r="O9" s="1099" t="s">
        <v>1130</v>
      </c>
      <c r="P9" s="1099"/>
      <c r="Q9" s="1099" t="s">
        <v>1130</v>
      </c>
      <c r="R9" s="1099"/>
      <c r="S9" s="1099" t="s">
        <v>1130</v>
      </c>
      <c r="T9" s="1099"/>
      <c r="U9" s="1105" t="s">
        <v>1130</v>
      </c>
    </row>
    <row r="10" spans="1:21" s="1100" customFormat="1" ht="15" customHeight="1">
      <c r="A10" s="1796"/>
      <c r="B10" s="1797"/>
      <c r="C10" s="1106" t="s">
        <v>377</v>
      </c>
      <c r="D10" s="1106" t="s">
        <v>1162</v>
      </c>
      <c r="E10" s="1106" t="s">
        <v>1162</v>
      </c>
      <c r="F10" s="1106" t="s">
        <v>1162</v>
      </c>
      <c r="G10" s="1106" t="s">
        <v>1162</v>
      </c>
      <c r="H10" s="1106" t="s">
        <v>1162</v>
      </c>
      <c r="I10" s="1106" t="s">
        <v>1162</v>
      </c>
      <c r="J10" s="1107" t="s">
        <v>1162</v>
      </c>
      <c r="K10" s="1264" t="s">
        <v>1162</v>
      </c>
      <c r="L10" s="1264" t="s">
        <v>1162</v>
      </c>
      <c r="M10" s="1106" t="s">
        <v>1162</v>
      </c>
      <c r="N10" s="1106" t="s">
        <v>1162</v>
      </c>
      <c r="O10" s="1106" t="s">
        <v>1162</v>
      </c>
      <c r="P10" s="1106" t="s">
        <v>1162</v>
      </c>
      <c r="Q10" s="1106" t="s">
        <v>1162</v>
      </c>
      <c r="R10" s="1106" t="s">
        <v>1162</v>
      </c>
      <c r="S10" s="1106" t="s">
        <v>1162</v>
      </c>
      <c r="T10" s="1106" t="s">
        <v>1162</v>
      </c>
      <c r="U10" s="1108" t="s">
        <v>1162</v>
      </c>
    </row>
    <row r="11" spans="1:21" ht="3.75" customHeight="1">
      <c r="A11" s="1109"/>
      <c r="B11" s="1110"/>
      <c r="C11" s="1109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09"/>
      <c r="P11" s="1109"/>
      <c r="Q11" s="1109"/>
      <c r="R11" s="1109"/>
      <c r="S11" s="1109"/>
      <c r="T11" s="1109"/>
      <c r="U11" s="1109"/>
    </row>
    <row r="12" spans="1:21" s="1114" customFormat="1" ht="48" customHeight="1" hidden="1">
      <c r="A12" s="1111" t="s">
        <v>1824</v>
      </c>
      <c r="B12" s="1112">
        <v>2001</v>
      </c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3"/>
      <c r="T12" s="1113"/>
      <c r="U12" s="1113"/>
    </row>
    <row r="13" spans="1:21" s="1114" customFormat="1" ht="38.25" customHeight="1">
      <c r="A13" s="1111" t="s">
        <v>1165</v>
      </c>
      <c r="B13" s="1112">
        <v>2003</v>
      </c>
      <c r="C13" s="106">
        <v>290</v>
      </c>
      <c r="D13" s="106">
        <v>136</v>
      </c>
      <c r="E13" s="106">
        <v>154</v>
      </c>
      <c r="F13" s="106">
        <v>118</v>
      </c>
      <c r="G13" s="106">
        <v>132</v>
      </c>
      <c r="H13" s="106">
        <v>102</v>
      </c>
      <c r="I13" s="106">
        <v>89</v>
      </c>
      <c r="J13" s="106">
        <v>8</v>
      </c>
      <c r="K13" s="106">
        <v>16</v>
      </c>
      <c r="L13" s="106">
        <v>3</v>
      </c>
      <c r="M13" s="106">
        <v>11</v>
      </c>
      <c r="N13" s="106">
        <v>0</v>
      </c>
      <c r="O13" s="106">
        <v>0</v>
      </c>
      <c r="P13" s="106">
        <v>5</v>
      </c>
      <c r="Q13" s="106">
        <v>9</v>
      </c>
      <c r="R13" s="106">
        <v>0</v>
      </c>
      <c r="S13" s="106">
        <v>4</v>
      </c>
      <c r="T13" s="106">
        <v>0</v>
      </c>
      <c r="U13" s="106">
        <v>3</v>
      </c>
    </row>
    <row r="14" spans="1:21" s="1114" customFormat="1" ht="38.25" customHeight="1">
      <c r="A14" s="1111" t="s">
        <v>1166</v>
      </c>
      <c r="B14" s="1112">
        <v>2004</v>
      </c>
      <c r="C14" s="106">
        <v>307</v>
      </c>
      <c r="D14" s="106">
        <v>143</v>
      </c>
      <c r="E14" s="106">
        <v>164</v>
      </c>
      <c r="F14" s="106">
        <v>124</v>
      </c>
      <c r="G14" s="106">
        <v>147</v>
      </c>
      <c r="H14" s="106">
        <v>108</v>
      </c>
      <c r="I14" s="106">
        <v>103</v>
      </c>
      <c r="J14" s="106">
        <v>6</v>
      </c>
      <c r="K14" s="106">
        <v>19</v>
      </c>
      <c r="L14" s="106">
        <v>1</v>
      </c>
      <c r="M14" s="106">
        <v>8</v>
      </c>
      <c r="N14" s="106">
        <v>0</v>
      </c>
      <c r="O14" s="106">
        <v>0</v>
      </c>
      <c r="P14" s="106">
        <v>6</v>
      </c>
      <c r="Q14" s="106">
        <v>12</v>
      </c>
      <c r="R14" s="106">
        <v>1</v>
      </c>
      <c r="S14" s="106">
        <v>1</v>
      </c>
      <c r="T14" s="106">
        <v>2</v>
      </c>
      <c r="U14" s="106">
        <v>4</v>
      </c>
    </row>
    <row r="15" spans="1:21" s="1114" customFormat="1" ht="38.25" customHeight="1">
      <c r="A15" s="1111" t="s">
        <v>1167</v>
      </c>
      <c r="B15" s="1112">
        <v>2005</v>
      </c>
      <c r="C15" s="106">
        <v>305</v>
      </c>
      <c r="D15" s="106">
        <v>158</v>
      </c>
      <c r="E15" s="106">
        <v>147</v>
      </c>
      <c r="F15" s="106">
        <v>142</v>
      </c>
      <c r="G15" s="106">
        <v>134</v>
      </c>
      <c r="H15" s="106">
        <v>133</v>
      </c>
      <c r="I15" s="106">
        <v>93</v>
      </c>
      <c r="J15" s="106">
        <v>6</v>
      </c>
      <c r="K15" s="106">
        <v>20</v>
      </c>
      <c r="L15" s="106">
        <v>0</v>
      </c>
      <c r="M15" s="106">
        <v>10</v>
      </c>
      <c r="N15" s="106">
        <v>0</v>
      </c>
      <c r="O15" s="106">
        <v>0</v>
      </c>
      <c r="P15" s="106">
        <v>1</v>
      </c>
      <c r="Q15" s="106">
        <v>8</v>
      </c>
      <c r="R15" s="106">
        <v>0</v>
      </c>
      <c r="S15" s="106">
        <v>0</v>
      </c>
      <c r="T15" s="106">
        <v>2</v>
      </c>
      <c r="U15" s="106">
        <v>3</v>
      </c>
    </row>
    <row r="16" spans="1:21" s="1114" customFormat="1" ht="38.25" customHeight="1">
      <c r="A16" s="1111" t="s">
        <v>1168</v>
      </c>
      <c r="B16" s="1112">
        <v>2006</v>
      </c>
      <c r="C16" s="106">
        <v>401</v>
      </c>
      <c r="D16" s="106">
        <v>213</v>
      </c>
      <c r="E16" s="106">
        <v>188</v>
      </c>
      <c r="F16" s="106">
        <v>185</v>
      </c>
      <c r="G16" s="106">
        <v>153</v>
      </c>
      <c r="H16" s="106">
        <v>165</v>
      </c>
      <c r="I16" s="106">
        <v>109</v>
      </c>
      <c r="J16" s="106">
        <v>11</v>
      </c>
      <c r="K16" s="106">
        <v>28</v>
      </c>
      <c r="L16" s="106">
        <v>1</v>
      </c>
      <c r="M16" s="106">
        <v>3</v>
      </c>
      <c r="N16" s="106">
        <v>2</v>
      </c>
      <c r="O16" s="106">
        <v>0</v>
      </c>
      <c r="P16" s="106">
        <v>2</v>
      </c>
      <c r="Q16" s="106">
        <v>4</v>
      </c>
      <c r="R16" s="106">
        <v>4</v>
      </c>
      <c r="S16" s="106">
        <v>2</v>
      </c>
      <c r="T16" s="106">
        <v>0</v>
      </c>
      <c r="U16" s="106">
        <v>7</v>
      </c>
    </row>
    <row r="17" spans="1:21" s="1114" customFormat="1" ht="38.25" customHeight="1">
      <c r="A17" s="1111" t="s">
        <v>1169</v>
      </c>
      <c r="B17" s="1112">
        <v>2007</v>
      </c>
      <c r="C17" s="106">
        <v>419</v>
      </c>
      <c r="D17" s="106">
        <v>293</v>
      </c>
      <c r="E17" s="106">
        <v>126</v>
      </c>
      <c r="F17" s="106">
        <v>42</v>
      </c>
      <c r="G17" s="106">
        <v>32</v>
      </c>
      <c r="H17" s="106">
        <v>18</v>
      </c>
      <c r="I17" s="106">
        <v>3</v>
      </c>
      <c r="J17" s="106">
        <v>16</v>
      </c>
      <c r="K17" s="106">
        <v>19</v>
      </c>
      <c r="L17" s="106">
        <v>1</v>
      </c>
      <c r="M17" s="106">
        <v>2</v>
      </c>
      <c r="N17" s="106" t="s">
        <v>848</v>
      </c>
      <c r="O17" s="106" t="s">
        <v>848</v>
      </c>
      <c r="P17" s="106">
        <v>3</v>
      </c>
      <c r="Q17" s="106">
        <v>2</v>
      </c>
      <c r="R17" s="106">
        <v>3</v>
      </c>
      <c r="S17" s="106">
        <v>1</v>
      </c>
      <c r="T17" s="106">
        <v>1</v>
      </c>
      <c r="U17" s="106">
        <v>5</v>
      </c>
    </row>
    <row r="18" spans="1:21" s="1114" customFormat="1" ht="38.25" customHeight="1">
      <c r="A18" s="1111" t="s">
        <v>1172</v>
      </c>
      <c r="B18" s="1112">
        <v>2008</v>
      </c>
      <c r="C18" s="106">
        <v>492</v>
      </c>
      <c r="D18" s="106">
        <v>438</v>
      </c>
      <c r="E18" s="106">
        <v>54</v>
      </c>
      <c r="F18" s="106">
        <v>58</v>
      </c>
      <c r="G18" s="106">
        <v>8</v>
      </c>
      <c r="H18" s="106">
        <v>36</v>
      </c>
      <c r="I18" s="106">
        <v>2</v>
      </c>
      <c r="J18" s="106">
        <v>10</v>
      </c>
      <c r="K18" s="106">
        <v>2</v>
      </c>
      <c r="L18" s="106">
        <v>4</v>
      </c>
      <c r="M18" s="106">
        <v>0</v>
      </c>
      <c r="N18" s="106">
        <v>1</v>
      </c>
      <c r="O18" s="106">
        <v>0</v>
      </c>
      <c r="P18" s="106">
        <v>3</v>
      </c>
      <c r="Q18" s="106">
        <v>2</v>
      </c>
      <c r="R18" s="106">
        <v>0</v>
      </c>
      <c r="S18" s="106">
        <v>0</v>
      </c>
      <c r="T18" s="106">
        <v>4</v>
      </c>
      <c r="U18" s="106">
        <v>2</v>
      </c>
    </row>
    <row r="19" spans="1:21" s="1114" customFormat="1" ht="38.25" customHeight="1">
      <c r="A19" s="1111" t="s">
        <v>1173</v>
      </c>
      <c r="B19" s="1112">
        <v>2009</v>
      </c>
      <c r="C19" s="106">
        <v>557</v>
      </c>
      <c r="D19" s="106">
        <v>496</v>
      </c>
      <c r="E19" s="106">
        <v>61</v>
      </c>
      <c r="F19" s="106">
        <v>170</v>
      </c>
      <c r="G19" s="106">
        <v>37</v>
      </c>
      <c r="H19" s="106">
        <v>141</v>
      </c>
      <c r="I19" s="106">
        <v>18</v>
      </c>
      <c r="J19" s="106">
        <v>19</v>
      </c>
      <c r="K19" s="106">
        <v>12</v>
      </c>
      <c r="L19" s="106">
        <v>4</v>
      </c>
      <c r="M19" s="106">
        <v>0</v>
      </c>
      <c r="N19" s="106">
        <v>0</v>
      </c>
      <c r="O19" s="106">
        <v>0</v>
      </c>
      <c r="P19" s="106">
        <v>2</v>
      </c>
      <c r="Q19" s="106">
        <v>2</v>
      </c>
      <c r="R19" s="106">
        <v>2</v>
      </c>
      <c r="S19" s="106">
        <v>1</v>
      </c>
      <c r="T19" s="106">
        <v>2</v>
      </c>
      <c r="U19" s="106">
        <v>4</v>
      </c>
    </row>
    <row r="20" spans="1:21" s="1114" customFormat="1" ht="38.25" customHeight="1">
      <c r="A20" s="1111" t="s">
        <v>1174</v>
      </c>
      <c r="B20" s="1112">
        <v>2010</v>
      </c>
      <c r="C20" s="106">
        <v>525</v>
      </c>
      <c r="D20" s="106">
        <v>505</v>
      </c>
      <c r="E20" s="106">
        <v>20</v>
      </c>
      <c r="F20" s="106">
        <v>130</v>
      </c>
      <c r="G20" s="106">
        <v>16</v>
      </c>
      <c r="H20" s="106">
        <v>102</v>
      </c>
      <c r="I20" s="106">
        <v>3</v>
      </c>
      <c r="J20" s="106">
        <v>13</v>
      </c>
      <c r="K20" s="106">
        <v>6</v>
      </c>
      <c r="L20" s="106">
        <v>4</v>
      </c>
      <c r="M20" s="106">
        <v>2</v>
      </c>
      <c r="N20" s="106">
        <v>0</v>
      </c>
      <c r="O20" s="106">
        <v>1</v>
      </c>
      <c r="P20" s="106">
        <v>1</v>
      </c>
      <c r="Q20" s="106">
        <v>1</v>
      </c>
      <c r="R20" s="106">
        <v>9</v>
      </c>
      <c r="S20" s="106">
        <v>2</v>
      </c>
      <c r="T20" s="106">
        <v>1</v>
      </c>
      <c r="U20" s="106">
        <v>1</v>
      </c>
    </row>
    <row r="21" spans="1:21" s="1114" customFormat="1" ht="38.25" customHeight="1">
      <c r="A21" s="1111" t="s">
        <v>196</v>
      </c>
      <c r="B21" s="1112">
        <v>2011</v>
      </c>
      <c r="C21" s="256">
        <v>707</v>
      </c>
      <c r="D21" s="256">
        <v>667</v>
      </c>
      <c r="E21" s="256">
        <v>40</v>
      </c>
      <c r="F21" s="256">
        <v>149</v>
      </c>
      <c r="G21" s="256">
        <v>11</v>
      </c>
      <c r="H21" s="256">
        <v>122</v>
      </c>
      <c r="I21" s="256">
        <v>7</v>
      </c>
      <c r="J21" s="788">
        <v>10</v>
      </c>
      <c r="K21" s="788">
        <v>3</v>
      </c>
      <c r="L21" s="256">
        <v>4</v>
      </c>
      <c r="M21" s="256">
        <v>1</v>
      </c>
      <c r="N21" s="256">
        <v>0</v>
      </c>
      <c r="O21" s="256">
        <v>0</v>
      </c>
      <c r="P21" s="256">
        <v>2</v>
      </c>
      <c r="Q21" s="256">
        <v>0</v>
      </c>
      <c r="R21" s="256">
        <v>0</v>
      </c>
      <c r="S21" s="256">
        <v>0</v>
      </c>
      <c r="T21" s="256">
        <v>11</v>
      </c>
      <c r="U21" s="256">
        <v>0</v>
      </c>
    </row>
    <row r="22" spans="1:21" s="1114" customFormat="1" ht="38.25" customHeight="1">
      <c r="A22" s="818" t="s">
        <v>1599</v>
      </c>
      <c r="B22" s="1112">
        <v>2012</v>
      </c>
      <c r="C22" s="256">
        <v>948</v>
      </c>
      <c r="D22" s="256">
        <v>861</v>
      </c>
      <c r="E22" s="256">
        <v>87</v>
      </c>
      <c r="F22" s="256">
        <v>198</v>
      </c>
      <c r="G22" s="256">
        <v>31</v>
      </c>
      <c r="H22" s="256">
        <v>180</v>
      </c>
      <c r="I22" s="256">
        <v>23</v>
      </c>
      <c r="J22" s="256">
        <v>8</v>
      </c>
      <c r="K22" s="256">
        <v>5</v>
      </c>
      <c r="L22" s="256">
        <v>4</v>
      </c>
      <c r="M22" s="256">
        <v>2</v>
      </c>
      <c r="N22" s="256">
        <v>0</v>
      </c>
      <c r="O22" s="256">
        <v>0</v>
      </c>
      <c r="P22" s="256">
        <v>2</v>
      </c>
      <c r="Q22" s="256">
        <v>1</v>
      </c>
      <c r="R22" s="256">
        <v>0</v>
      </c>
      <c r="S22" s="256">
        <v>0</v>
      </c>
      <c r="T22" s="256">
        <v>4</v>
      </c>
      <c r="U22" s="256">
        <v>0</v>
      </c>
    </row>
    <row r="23" spans="1:21" s="1116" customFormat="1" ht="38.25" customHeight="1">
      <c r="A23" s="820" t="s">
        <v>1825</v>
      </c>
      <c r="B23" s="1115">
        <v>2013</v>
      </c>
      <c r="C23" s="111">
        <v>976</v>
      </c>
      <c r="D23" s="111">
        <v>881</v>
      </c>
      <c r="E23" s="111">
        <v>95</v>
      </c>
      <c r="F23" s="111">
        <v>190</v>
      </c>
      <c r="G23" s="111">
        <v>24</v>
      </c>
      <c r="H23" s="111">
        <v>73</v>
      </c>
      <c r="I23" s="111">
        <v>19</v>
      </c>
      <c r="J23" s="111">
        <v>5</v>
      </c>
      <c r="K23" s="111">
        <v>0</v>
      </c>
      <c r="L23" s="111">
        <v>3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109</v>
      </c>
      <c r="U23" s="111">
        <v>5</v>
      </c>
    </row>
    <row r="24" spans="1:21" ht="3.75" customHeight="1">
      <c r="A24" s="1117"/>
      <c r="B24" s="1118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  <c r="R24" s="1119"/>
      <c r="S24" s="1119"/>
      <c r="T24" s="1119"/>
      <c r="U24" s="1119"/>
    </row>
    <row r="25" spans="1:12" s="1095" customFormat="1" ht="14.25">
      <c r="A25" s="1095" t="s">
        <v>1826</v>
      </c>
      <c r="L25" s="1120" t="s">
        <v>494</v>
      </c>
    </row>
  </sheetData>
  <sheetProtection/>
  <mergeCells count="22">
    <mergeCell ref="R7:S7"/>
    <mergeCell ref="T7:U7"/>
    <mergeCell ref="N6:O6"/>
    <mergeCell ref="P6:Q6"/>
    <mergeCell ref="R6:S6"/>
    <mergeCell ref="T6:U6"/>
    <mergeCell ref="F7:G7"/>
    <mergeCell ref="H7:I7"/>
    <mergeCell ref="J7:K7"/>
    <mergeCell ref="L7:M7"/>
    <mergeCell ref="N7:O7"/>
    <mergeCell ref="P7:Q7"/>
    <mergeCell ref="A2:K2"/>
    <mergeCell ref="L2:U2"/>
    <mergeCell ref="A5:B10"/>
    <mergeCell ref="C5:E5"/>
    <mergeCell ref="F5:K5"/>
    <mergeCell ref="L5:U5"/>
    <mergeCell ref="F6:G6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rstPageNumber="129" useFirstPageNumber="1" horizontalDpi="600" verticalDpi="600" orientation="portrait" paperSize="13" scale="89" r:id="rId1"/>
  <headerFooter>
    <oddFooter>&amp;C&amp;P</oddFooter>
  </headerFooter>
  <colBreaks count="1" manualBreakCount="1">
    <brk id="11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R25"/>
  <sheetViews>
    <sheetView view="pageBreakPreview" zoomScale="60" zoomScalePageLayoutView="0" workbookViewId="0" topLeftCell="A1">
      <selection activeCell="J9" sqref="J9:K11"/>
    </sheetView>
  </sheetViews>
  <sheetFormatPr defaultColWidth="6.796875" defaultRowHeight="15"/>
  <cols>
    <col min="1" max="1" width="9.296875" style="1093" customWidth="1"/>
    <col min="2" max="2" width="5.8984375" style="1093" customWidth="1"/>
    <col min="3" max="6" width="5.796875" style="1093" customWidth="1"/>
    <col min="7" max="8" width="6.09765625" style="1093" customWidth="1"/>
    <col min="9" max="10" width="5.796875" style="1093" customWidth="1"/>
    <col min="11" max="11" width="8" style="1093" customWidth="1"/>
    <col min="12" max="12" width="11.19921875" style="1093" customWidth="1"/>
    <col min="13" max="18" width="6.796875" style="1093" customWidth="1"/>
    <col min="19" max="16384" width="6.796875" style="1093" customWidth="1"/>
  </cols>
  <sheetData>
    <row r="2" spans="1:18" s="1092" customFormat="1" ht="19.5" customHeight="1">
      <c r="A2" s="1791" t="s">
        <v>1839</v>
      </c>
      <c r="B2" s="1791"/>
      <c r="C2" s="1791"/>
      <c r="D2" s="1791"/>
      <c r="E2" s="1791"/>
      <c r="F2" s="1791"/>
      <c r="G2" s="1791"/>
      <c r="H2" s="1791"/>
      <c r="I2" s="1791"/>
      <c r="J2" s="1791"/>
      <c r="K2" s="1810" t="s">
        <v>1840</v>
      </c>
      <c r="L2" s="1810"/>
      <c r="M2" s="1810"/>
      <c r="N2" s="1810"/>
      <c r="O2" s="1810"/>
      <c r="P2" s="1810"/>
      <c r="Q2" s="1810"/>
      <c r="R2" s="1810"/>
    </row>
    <row r="3" ht="19.5" customHeight="1"/>
    <row r="4" spans="1:18" s="1095" customFormat="1" ht="14.25">
      <c r="A4" s="1094" t="s">
        <v>1463</v>
      </c>
      <c r="B4" s="1094"/>
      <c r="R4" s="1096" t="s">
        <v>1127</v>
      </c>
    </row>
    <row r="5" spans="1:18" s="1097" customFormat="1" ht="15" customHeight="1">
      <c r="A5" s="1792" t="s">
        <v>302</v>
      </c>
      <c r="B5" s="1793"/>
      <c r="C5" s="1811" t="s">
        <v>1841</v>
      </c>
      <c r="D5" s="1812"/>
      <c r="E5" s="1812"/>
      <c r="F5" s="1812"/>
      <c r="G5" s="1812"/>
      <c r="H5" s="1812"/>
      <c r="I5" s="1812"/>
      <c r="J5" s="1812"/>
      <c r="K5" s="1812" t="s">
        <v>1842</v>
      </c>
      <c r="L5" s="1812"/>
      <c r="M5" s="1812"/>
      <c r="N5" s="1812"/>
      <c r="O5" s="1812"/>
      <c r="P5" s="1812"/>
      <c r="Q5" s="1812"/>
      <c r="R5" s="1812"/>
    </row>
    <row r="6" spans="1:18" s="1097" customFormat="1" ht="15" customHeight="1">
      <c r="A6" s="1794"/>
      <c r="B6" s="1795"/>
      <c r="C6" s="1803" t="s">
        <v>1465</v>
      </c>
      <c r="D6" s="1803"/>
      <c r="E6" s="1803" t="s">
        <v>1843</v>
      </c>
      <c r="F6" s="1803"/>
      <c r="G6" s="1803" t="s">
        <v>1844</v>
      </c>
      <c r="H6" s="1803"/>
      <c r="I6" s="1803" t="s">
        <v>1845</v>
      </c>
      <c r="J6" s="1803"/>
      <c r="K6" s="1803" t="s">
        <v>1846</v>
      </c>
      <c r="L6" s="1803"/>
      <c r="M6" s="1804" t="s">
        <v>1847</v>
      </c>
      <c r="N6" s="1804"/>
      <c r="O6" s="1803" t="s">
        <v>1848</v>
      </c>
      <c r="P6" s="1803"/>
      <c r="Q6" s="1803" t="s">
        <v>1835</v>
      </c>
      <c r="R6" s="1801"/>
    </row>
    <row r="7" spans="1:18" s="1097" customFormat="1" ht="15" customHeight="1">
      <c r="A7" s="1794"/>
      <c r="B7" s="1795"/>
      <c r="C7" s="1813"/>
      <c r="D7" s="1814"/>
      <c r="E7" s="1813"/>
      <c r="F7" s="1814"/>
      <c r="G7" s="1813"/>
      <c r="H7" s="1814"/>
      <c r="I7" s="1874"/>
      <c r="J7" s="1874"/>
      <c r="K7" s="1875" t="s">
        <v>1849</v>
      </c>
      <c r="L7" s="1875"/>
      <c r="M7" s="1815" t="s">
        <v>1850</v>
      </c>
      <c r="N7" s="1816"/>
      <c r="O7" s="1817"/>
      <c r="P7" s="1814"/>
      <c r="Q7" s="1813"/>
      <c r="R7" s="1817"/>
    </row>
    <row r="8" spans="1:18" s="1100" customFormat="1" ht="15" customHeight="1">
      <c r="A8" s="1794"/>
      <c r="B8" s="1795"/>
      <c r="C8" s="1808" t="s">
        <v>876</v>
      </c>
      <c r="D8" s="1808"/>
      <c r="E8" s="1808" t="s">
        <v>1851</v>
      </c>
      <c r="F8" s="1808"/>
      <c r="G8" s="1808" t="s">
        <v>1852</v>
      </c>
      <c r="H8" s="1808"/>
      <c r="I8" s="1808" t="s">
        <v>1853</v>
      </c>
      <c r="J8" s="1808"/>
      <c r="K8" s="1808" t="s">
        <v>1854</v>
      </c>
      <c r="L8" s="1808"/>
      <c r="M8" s="1808" t="s">
        <v>1855</v>
      </c>
      <c r="N8" s="1808"/>
      <c r="O8" s="1808" t="s">
        <v>1856</v>
      </c>
      <c r="P8" s="1808"/>
      <c r="Q8" s="1808" t="s">
        <v>591</v>
      </c>
      <c r="R8" s="1809"/>
    </row>
    <row r="9" spans="1:18" s="1097" customFormat="1" ht="15" customHeight="1">
      <c r="A9" s="1794"/>
      <c r="B9" s="1795"/>
      <c r="C9" s="1098" t="s">
        <v>1158</v>
      </c>
      <c r="D9" s="1098" t="s">
        <v>1159</v>
      </c>
      <c r="E9" s="1098" t="s">
        <v>1158</v>
      </c>
      <c r="F9" s="1098" t="s">
        <v>1159</v>
      </c>
      <c r="G9" s="1098" t="s">
        <v>1158</v>
      </c>
      <c r="H9" s="1098" t="s">
        <v>1159</v>
      </c>
      <c r="I9" s="1098" t="s">
        <v>1158</v>
      </c>
      <c r="J9" s="1265" t="s">
        <v>1159</v>
      </c>
      <c r="K9" s="1265" t="s">
        <v>1158</v>
      </c>
      <c r="L9" s="1098" t="s">
        <v>1159</v>
      </c>
      <c r="M9" s="1098" t="s">
        <v>1158</v>
      </c>
      <c r="N9" s="1098" t="s">
        <v>1159</v>
      </c>
      <c r="O9" s="1098" t="s">
        <v>1158</v>
      </c>
      <c r="P9" s="1098" t="s">
        <v>1159</v>
      </c>
      <c r="Q9" s="1098" t="s">
        <v>1158</v>
      </c>
      <c r="R9" s="1103" t="s">
        <v>1159</v>
      </c>
    </row>
    <row r="10" spans="1:18" s="1100" customFormat="1" ht="15" customHeight="1">
      <c r="A10" s="1794"/>
      <c r="B10" s="1795"/>
      <c r="C10" s="1099"/>
      <c r="D10" s="1099" t="s">
        <v>1130</v>
      </c>
      <c r="E10" s="1099"/>
      <c r="F10" s="1099" t="s">
        <v>1130</v>
      </c>
      <c r="G10" s="1099"/>
      <c r="H10" s="1099" t="s">
        <v>1130</v>
      </c>
      <c r="I10" s="1099"/>
      <c r="J10" s="1104" t="s">
        <v>1130</v>
      </c>
      <c r="K10" s="1104"/>
      <c r="L10" s="1099" t="s">
        <v>1130</v>
      </c>
      <c r="M10" s="1099"/>
      <c r="N10" s="1099" t="s">
        <v>1130</v>
      </c>
      <c r="O10" s="1099"/>
      <c r="P10" s="1099" t="s">
        <v>1130</v>
      </c>
      <c r="Q10" s="1099"/>
      <c r="R10" s="1105" t="s">
        <v>1130</v>
      </c>
    </row>
    <row r="11" spans="1:18" s="1100" customFormat="1" ht="15" customHeight="1">
      <c r="A11" s="1796"/>
      <c r="B11" s="1797"/>
      <c r="C11" s="1106" t="s">
        <v>1162</v>
      </c>
      <c r="D11" s="1106" t="s">
        <v>1162</v>
      </c>
      <c r="E11" s="1106" t="s">
        <v>1162</v>
      </c>
      <c r="F11" s="1106" t="s">
        <v>1162</v>
      </c>
      <c r="G11" s="1106" t="s">
        <v>1162</v>
      </c>
      <c r="H11" s="1106" t="s">
        <v>1162</v>
      </c>
      <c r="I11" s="1106" t="s">
        <v>1162</v>
      </c>
      <c r="J11" s="1264" t="s">
        <v>1162</v>
      </c>
      <c r="K11" s="1264" t="s">
        <v>1162</v>
      </c>
      <c r="L11" s="1106" t="s">
        <v>1162</v>
      </c>
      <c r="M11" s="1106" t="s">
        <v>1162</v>
      </c>
      <c r="N11" s="1106" t="s">
        <v>1162</v>
      </c>
      <c r="O11" s="1106" t="s">
        <v>1162</v>
      </c>
      <c r="P11" s="1106" t="s">
        <v>1162</v>
      </c>
      <c r="Q11" s="1106" t="s">
        <v>1162</v>
      </c>
      <c r="R11" s="1108" t="s">
        <v>1162</v>
      </c>
    </row>
    <row r="12" spans="1:18" ht="3.75" customHeight="1">
      <c r="A12" s="1109"/>
      <c r="B12" s="1110"/>
      <c r="C12" s="1109"/>
      <c r="D12" s="1109"/>
      <c r="E12" s="1109"/>
      <c r="F12" s="1109"/>
      <c r="G12" s="1109"/>
      <c r="H12" s="1109"/>
      <c r="I12" s="1109"/>
      <c r="J12" s="1109"/>
      <c r="K12" s="1109"/>
      <c r="L12" s="1109"/>
      <c r="M12" s="1109"/>
      <c r="N12" s="1109"/>
      <c r="O12" s="1109"/>
      <c r="P12" s="1109"/>
      <c r="Q12" s="1109"/>
      <c r="R12" s="1109"/>
    </row>
    <row r="13" spans="1:18" s="1114" customFormat="1" ht="39" customHeight="1">
      <c r="A13" s="1111" t="s">
        <v>1165</v>
      </c>
      <c r="B13" s="1112">
        <v>2003</v>
      </c>
      <c r="C13" s="106">
        <v>18</v>
      </c>
      <c r="D13" s="106">
        <v>22</v>
      </c>
      <c r="E13" s="106">
        <v>0</v>
      </c>
      <c r="F13" s="106">
        <v>0</v>
      </c>
      <c r="G13" s="106">
        <v>0</v>
      </c>
      <c r="H13" s="106">
        <v>0</v>
      </c>
      <c r="I13" s="106">
        <v>12</v>
      </c>
      <c r="J13" s="106">
        <v>18</v>
      </c>
      <c r="K13" s="106">
        <v>0</v>
      </c>
      <c r="L13" s="106">
        <v>2</v>
      </c>
      <c r="M13" s="106">
        <v>6</v>
      </c>
      <c r="N13" s="106">
        <v>2</v>
      </c>
      <c r="O13" s="106">
        <v>0</v>
      </c>
      <c r="P13" s="106">
        <v>0</v>
      </c>
      <c r="Q13" s="106">
        <v>0</v>
      </c>
      <c r="R13" s="106">
        <v>0</v>
      </c>
    </row>
    <row r="14" spans="1:18" s="1114" customFormat="1" ht="39" customHeight="1">
      <c r="A14" s="1111" t="s">
        <v>1166</v>
      </c>
      <c r="B14" s="1112">
        <v>2004</v>
      </c>
      <c r="C14" s="106">
        <v>19</v>
      </c>
      <c r="D14" s="106">
        <v>17</v>
      </c>
      <c r="E14" s="106">
        <v>1</v>
      </c>
      <c r="F14" s="106">
        <v>0</v>
      </c>
      <c r="G14" s="106">
        <v>0</v>
      </c>
      <c r="H14" s="106">
        <v>0</v>
      </c>
      <c r="I14" s="106">
        <v>16</v>
      </c>
      <c r="J14" s="106">
        <v>13</v>
      </c>
      <c r="K14" s="106">
        <v>0</v>
      </c>
      <c r="L14" s="106">
        <v>0</v>
      </c>
      <c r="M14" s="106">
        <v>2</v>
      </c>
      <c r="N14" s="106">
        <v>2</v>
      </c>
      <c r="O14" s="106">
        <v>0</v>
      </c>
      <c r="P14" s="106">
        <v>2</v>
      </c>
      <c r="Q14" s="106">
        <v>0</v>
      </c>
      <c r="R14" s="106">
        <v>0</v>
      </c>
    </row>
    <row r="15" spans="1:18" s="1114" customFormat="1" ht="39" customHeight="1">
      <c r="A15" s="1111" t="s">
        <v>1167</v>
      </c>
      <c r="B15" s="1112">
        <v>2005</v>
      </c>
      <c r="C15" s="106">
        <v>16</v>
      </c>
      <c r="D15" s="106">
        <v>13</v>
      </c>
      <c r="E15" s="106">
        <v>0</v>
      </c>
      <c r="F15" s="106">
        <v>0</v>
      </c>
      <c r="G15" s="106">
        <v>0</v>
      </c>
      <c r="H15" s="106">
        <v>0</v>
      </c>
      <c r="I15" s="106">
        <v>16</v>
      </c>
      <c r="J15" s="106">
        <v>7</v>
      </c>
      <c r="K15" s="106">
        <v>0</v>
      </c>
      <c r="L15" s="106">
        <v>0</v>
      </c>
      <c r="M15" s="106">
        <v>0</v>
      </c>
      <c r="N15" s="106">
        <v>6</v>
      </c>
      <c r="O15" s="106">
        <v>0</v>
      </c>
      <c r="P15" s="106">
        <v>0</v>
      </c>
      <c r="Q15" s="106">
        <v>0</v>
      </c>
      <c r="R15" s="106">
        <v>0</v>
      </c>
    </row>
    <row r="16" spans="1:18" s="1114" customFormat="1" ht="39" customHeight="1">
      <c r="A16" s="1111" t="s">
        <v>1168</v>
      </c>
      <c r="B16" s="1112">
        <v>2006</v>
      </c>
      <c r="C16" s="106">
        <v>28</v>
      </c>
      <c r="D16" s="106">
        <v>35</v>
      </c>
      <c r="E16" s="106">
        <v>0</v>
      </c>
      <c r="F16" s="106">
        <v>0</v>
      </c>
      <c r="G16" s="106">
        <v>0</v>
      </c>
      <c r="H16" s="106">
        <v>3</v>
      </c>
      <c r="I16" s="106">
        <v>24</v>
      </c>
      <c r="J16" s="106">
        <v>23</v>
      </c>
      <c r="K16" s="106">
        <v>1</v>
      </c>
      <c r="L16" s="106">
        <v>0</v>
      </c>
      <c r="M16" s="106">
        <v>2</v>
      </c>
      <c r="N16" s="106">
        <v>5</v>
      </c>
      <c r="O16" s="106">
        <v>1</v>
      </c>
      <c r="P16" s="106">
        <v>4</v>
      </c>
      <c r="Q16" s="106">
        <v>0</v>
      </c>
      <c r="R16" s="106">
        <v>0</v>
      </c>
    </row>
    <row r="17" spans="1:18" s="1114" customFormat="1" ht="39" customHeight="1">
      <c r="A17" s="1111" t="s">
        <v>1169</v>
      </c>
      <c r="B17" s="1112">
        <v>2007</v>
      </c>
      <c r="C17" s="106">
        <v>251</v>
      </c>
      <c r="D17" s="106">
        <v>94</v>
      </c>
      <c r="E17" s="106" t="s">
        <v>848</v>
      </c>
      <c r="F17" s="106" t="s">
        <v>848</v>
      </c>
      <c r="G17" s="106">
        <v>5</v>
      </c>
      <c r="H17" s="106">
        <v>3</v>
      </c>
      <c r="I17" s="106">
        <v>238</v>
      </c>
      <c r="J17" s="106">
        <v>78</v>
      </c>
      <c r="K17" s="106">
        <v>0</v>
      </c>
      <c r="L17" s="106">
        <v>1</v>
      </c>
      <c r="M17" s="106">
        <v>2</v>
      </c>
      <c r="N17" s="106">
        <v>3</v>
      </c>
      <c r="O17" s="106">
        <v>6</v>
      </c>
      <c r="P17" s="106">
        <v>6</v>
      </c>
      <c r="Q17" s="106">
        <v>0</v>
      </c>
      <c r="R17" s="106">
        <v>3</v>
      </c>
    </row>
    <row r="18" spans="1:18" s="1114" customFormat="1" ht="39" customHeight="1">
      <c r="A18" s="1111" t="s">
        <v>1172</v>
      </c>
      <c r="B18" s="1112">
        <v>2008</v>
      </c>
      <c r="C18" s="106">
        <v>380</v>
      </c>
      <c r="D18" s="106">
        <v>46</v>
      </c>
      <c r="E18" s="106">
        <v>0</v>
      </c>
      <c r="F18" s="106">
        <v>0</v>
      </c>
      <c r="G18" s="106">
        <v>1</v>
      </c>
      <c r="H18" s="106">
        <v>0</v>
      </c>
      <c r="I18" s="106">
        <v>366</v>
      </c>
      <c r="J18" s="106">
        <v>46</v>
      </c>
      <c r="K18" s="106">
        <v>1</v>
      </c>
      <c r="L18" s="106">
        <v>0</v>
      </c>
      <c r="M18" s="106">
        <v>1</v>
      </c>
      <c r="N18" s="106">
        <v>0</v>
      </c>
      <c r="O18" s="106">
        <v>10</v>
      </c>
      <c r="P18" s="106">
        <v>0</v>
      </c>
      <c r="Q18" s="106">
        <v>1</v>
      </c>
      <c r="R18" s="106">
        <v>0</v>
      </c>
    </row>
    <row r="19" spans="1:18" s="1114" customFormat="1" ht="39" customHeight="1">
      <c r="A19" s="1111" t="s">
        <v>1173</v>
      </c>
      <c r="B19" s="1112">
        <v>2009</v>
      </c>
      <c r="C19" s="106">
        <v>326</v>
      </c>
      <c r="D19" s="106">
        <v>24</v>
      </c>
      <c r="E19" s="106">
        <v>0</v>
      </c>
      <c r="F19" s="106">
        <v>0</v>
      </c>
      <c r="G19" s="106">
        <v>0</v>
      </c>
      <c r="H19" s="106">
        <v>0</v>
      </c>
      <c r="I19" s="106">
        <v>318</v>
      </c>
      <c r="J19" s="106">
        <v>21</v>
      </c>
      <c r="K19" s="106">
        <v>1</v>
      </c>
      <c r="L19" s="106">
        <v>0</v>
      </c>
      <c r="M19" s="106">
        <v>0</v>
      </c>
      <c r="N19" s="106">
        <v>2</v>
      </c>
      <c r="O19" s="106">
        <v>6</v>
      </c>
      <c r="P19" s="106">
        <v>1</v>
      </c>
      <c r="Q19" s="106">
        <v>1</v>
      </c>
      <c r="R19" s="106">
        <v>0</v>
      </c>
    </row>
    <row r="20" spans="1:18" s="1114" customFormat="1" ht="39" customHeight="1">
      <c r="A20" s="1111" t="s">
        <v>1174</v>
      </c>
      <c r="B20" s="1112">
        <v>2010</v>
      </c>
      <c r="C20" s="106">
        <v>375</v>
      </c>
      <c r="D20" s="106">
        <v>4</v>
      </c>
      <c r="E20" s="106">
        <v>0</v>
      </c>
      <c r="F20" s="106">
        <v>0</v>
      </c>
      <c r="G20" s="106">
        <v>1</v>
      </c>
      <c r="H20" s="106">
        <v>0</v>
      </c>
      <c r="I20" s="106">
        <v>373</v>
      </c>
      <c r="J20" s="106">
        <v>4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1</v>
      </c>
      <c r="R20" s="106">
        <v>0</v>
      </c>
    </row>
    <row r="21" spans="1:18" s="1114" customFormat="1" ht="39" customHeight="1">
      <c r="A21" s="1111" t="s">
        <v>196</v>
      </c>
      <c r="B21" s="1112">
        <v>2011</v>
      </c>
      <c r="C21" s="256">
        <v>518</v>
      </c>
      <c r="D21" s="256">
        <v>29</v>
      </c>
      <c r="E21" s="256">
        <v>0</v>
      </c>
      <c r="F21" s="256">
        <v>0</v>
      </c>
      <c r="G21" s="256">
        <v>0</v>
      </c>
      <c r="H21" s="256">
        <v>0</v>
      </c>
      <c r="I21" s="256">
        <v>502</v>
      </c>
      <c r="J21" s="256">
        <v>24</v>
      </c>
      <c r="K21" s="256">
        <v>0</v>
      </c>
      <c r="L21" s="256">
        <v>0</v>
      </c>
      <c r="M21" s="256">
        <v>0</v>
      </c>
      <c r="N21" s="256">
        <v>0</v>
      </c>
      <c r="O21" s="256">
        <v>2</v>
      </c>
      <c r="P21" s="256">
        <v>0</v>
      </c>
      <c r="Q21" s="256">
        <v>14</v>
      </c>
      <c r="R21" s="256">
        <v>5</v>
      </c>
    </row>
    <row r="22" spans="1:18" s="1114" customFormat="1" ht="39" customHeight="1">
      <c r="A22" s="818" t="s">
        <v>1599</v>
      </c>
      <c r="B22" s="1112">
        <v>2012</v>
      </c>
      <c r="C22" s="256">
        <v>663</v>
      </c>
      <c r="D22" s="256">
        <v>56</v>
      </c>
      <c r="E22" s="256">
        <v>0</v>
      </c>
      <c r="F22" s="256">
        <v>0</v>
      </c>
      <c r="G22" s="256">
        <v>0</v>
      </c>
      <c r="H22" s="256">
        <v>0</v>
      </c>
      <c r="I22" s="256">
        <v>659</v>
      </c>
      <c r="J22" s="256">
        <v>53</v>
      </c>
      <c r="K22" s="256">
        <v>0</v>
      </c>
      <c r="L22" s="256">
        <v>0</v>
      </c>
      <c r="M22" s="256">
        <v>0</v>
      </c>
      <c r="N22" s="256">
        <v>0</v>
      </c>
      <c r="O22" s="256">
        <v>3</v>
      </c>
      <c r="P22" s="256">
        <v>0</v>
      </c>
      <c r="Q22" s="256">
        <v>1</v>
      </c>
      <c r="R22" s="256">
        <v>3</v>
      </c>
    </row>
    <row r="23" spans="1:18" s="1116" customFormat="1" ht="39" customHeight="1">
      <c r="A23" s="820" t="s">
        <v>1825</v>
      </c>
      <c r="B23" s="1115">
        <v>2013</v>
      </c>
      <c r="C23" s="111">
        <v>691</v>
      </c>
      <c r="D23" s="111">
        <v>71</v>
      </c>
      <c r="E23" s="111">
        <v>0</v>
      </c>
      <c r="F23" s="111">
        <v>0</v>
      </c>
      <c r="G23" s="111">
        <v>0</v>
      </c>
      <c r="H23" s="111">
        <v>0</v>
      </c>
      <c r="I23" s="111">
        <v>687</v>
      </c>
      <c r="J23" s="111">
        <v>71</v>
      </c>
      <c r="K23" s="111">
        <v>0</v>
      </c>
      <c r="L23" s="111">
        <v>0</v>
      </c>
      <c r="M23" s="111">
        <v>0</v>
      </c>
      <c r="N23" s="111">
        <v>0</v>
      </c>
      <c r="O23" s="111">
        <v>3</v>
      </c>
      <c r="P23" s="111">
        <v>0</v>
      </c>
      <c r="Q23" s="111">
        <v>1</v>
      </c>
      <c r="R23" s="111">
        <v>0</v>
      </c>
    </row>
    <row r="24" spans="1:18" ht="3.75" customHeight="1">
      <c r="A24" s="1117"/>
      <c r="B24" s="1118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  <c r="R24" s="1119"/>
    </row>
    <row r="25" spans="1:11" s="1095" customFormat="1" ht="14.25">
      <c r="A25" s="139" t="s">
        <v>1857</v>
      </c>
      <c r="I25" s="1120"/>
      <c r="K25" s="1120" t="s">
        <v>494</v>
      </c>
    </row>
  </sheetData>
  <sheetProtection/>
  <mergeCells count="29"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A2:J2"/>
    <mergeCell ref="K2:R2"/>
    <mergeCell ref="A5:B11"/>
    <mergeCell ref="C5:J5"/>
    <mergeCell ref="K5:R5"/>
    <mergeCell ref="C6:D6"/>
    <mergeCell ref="E6:F6"/>
    <mergeCell ref="G6:H6"/>
    <mergeCell ref="I6:J6"/>
    <mergeCell ref="K6:L6"/>
  </mergeCells>
  <printOptions/>
  <pageMargins left="0.7086614173228347" right="0.7086614173228347" top="0.7480314960629921" bottom="0.7480314960629921" header="0.31496062992125984" footer="0.31496062992125984"/>
  <pageSetup firstPageNumber="131" useFirstPageNumber="1" horizontalDpi="600" verticalDpi="600" orientation="portrait" paperSize="13" scale="92" r:id="rId1"/>
  <headerFooter>
    <oddFooter>&amp;C&amp;P</oddFooter>
  </headerFooter>
  <colBreaks count="1" manualBreakCount="1">
    <brk id="10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60" zoomScalePageLayoutView="0" workbookViewId="0" topLeftCell="A1">
      <selection activeCell="V38" sqref="V37:V38"/>
    </sheetView>
  </sheetViews>
  <sheetFormatPr defaultColWidth="6.796875" defaultRowHeight="15"/>
  <cols>
    <col min="1" max="1" width="15" style="869" customWidth="1"/>
    <col min="2" max="2" width="6.3984375" style="869" customWidth="1"/>
    <col min="3" max="3" width="8.19921875" style="869" customWidth="1"/>
    <col min="4" max="5" width="7.8984375" style="869" customWidth="1"/>
    <col min="6" max="7" width="8.19921875" style="869" customWidth="1"/>
    <col min="8" max="13" width="10.296875" style="869" customWidth="1"/>
    <col min="14" max="14" width="16.19921875" style="869" bestFit="1" customWidth="1"/>
    <col min="15" max="15" width="6.3984375" style="869" customWidth="1"/>
    <col min="16" max="16" width="9.69921875" style="869" customWidth="1"/>
    <col min="17" max="17" width="13.19921875" style="869" bestFit="1" customWidth="1"/>
    <col min="18" max="18" width="7.296875" style="869" customWidth="1"/>
    <col min="19" max="19" width="9" style="869" customWidth="1"/>
    <col min="20" max="22" width="9.19921875" style="869" customWidth="1"/>
    <col min="23" max="26" width="8.59765625" style="869" customWidth="1"/>
    <col min="27" max="16384" width="6.796875" style="869" customWidth="1"/>
  </cols>
  <sheetData>
    <row r="1" spans="1:256" ht="19.5">
      <c r="A1" s="1834" t="s">
        <v>296</v>
      </c>
      <c r="B1" s="1834"/>
      <c r="C1" s="1834"/>
      <c r="D1" s="1834"/>
      <c r="E1" s="1834"/>
      <c r="F1" s="1834"/>
      <c r="G1" s="1834"/>
      <c r="H1" s="1835" t="s">
        <v>297</v>
      </c>
      <c r="I1" s="1835"/>
      <c r="J1" s="1835"/>
      <c r="K1" s="1835"/>
      <c r="L1" s="1835"/>
      <c r="M1" s="1835"/>
      <c r="N1" s="1834" t="s">
        <v>298</v>
      </c>
      <c r="O1" s="1834"/>
      <c r="P1" s="1834"/>
      <c r="Q1" s="1834"/>
      <c r="R1" s="1834"/>
      <c r="S1" s="1834"/>
      <c r="T1" s="867"/>
      <c r="U1" s="1835" t="s">
        <v>299</v>
      </c>
      <c r="V1" s="1835"/>
      <c r="W1" s="1835"/>
      <c r="X1" s="1835"/>
      <c r="Y1" s="1835"/>
      <c r="Z1" s="1835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  <c r="AT1" s="868"/>
      <c r="AU1" s="868"/>
      <c r="AV1" s="868"/>
      <c r="AW1" s="868"/>
      <c r="AX1" s="868"/>
      <c r="AY1" s="868"/>
      <c r="AZ1" s="868"/>
      <c r="BA1" s="868"/>
      <c r="BB1" s="868"/>
      <c r="BC1" s="868"/>
      <c r="BD1" s="868"/>
      <c r="BE1" s="868"/>
      <c r="BF1" s="868"/>
      <c r="BG1" s="868"/>
      <c r="BH1" s="868"/>
      <c r="BI1" s="868"/>
      <c r="BJ1" s="868"/>
      <c r="BK1" s="868"/>
      <c r="BL1" s="868"/>
      <c r="BM1" s="868"/>
      <c r="BN1" s="868"/>
      <c r="BO1" s="868"/>
      <c r="BP1" s="868"/>
      <c r="BQ1" s="868"/>
      <c r="BR1" s="868"/>
      <c r="BS1" s="868"/>
      <c r="BT1" s="868"/>
      <c r="BU1" s="868"/>
      <c r="BV1" s="868"/>
      <c r="BW1" s="868"/>
      <c r="BX1" s="868"/>
      <c r="BY1" s="868"/>
      <c r="BZ1" s="868"/>
      <c r="CA1" s="868"/>
      <c r="CB1" s="868"/>
      <c r="CC1" s="868"/>
      <c r="CD1" s="868"/>
      <c r="CE1" s="868"/>
      <c r="CF1" s="868"/>
      <c r="CG1" s="868"/>
      <c r="CH1" s="868"/>
      <c r="CI1" s="868"/>
      <c r="CJ1" s="868"/>
      <c r="CK1" s="868"/>
      <c r="CL1" s="868"/>
      <c r="CM1" s="868"/>
      <c r="CN1" s="868"/>
      <c r="CO1" s="868"/>
      <c r="CP1" s="868"/>
      <c r="CQ1" s="868"/>
      <c r="CR1" s="868"/>
      <c r="CS1" s="868"/>
      <c r="CT1" s="868"/>
      <c r="CU1" s="868"/>
      <c r="CV1" s="868"/>
      <c r="CW1" s="868"/>
      <c r="CX1" s="868"/>
      <c r="CY1" s="868"/>
      <c r="CZ1" s="868"/>
      <c r="DA1" s="868"/>
      <c r="DB1" s="868"/>
      <c r="DC1" s="868"/>
      <c r="DD1" s="868"/>
      <c r="DE1" s="868"/>
      <c r="DF1" s="868"/>
      <c r="DG1" s="868"/>
      <c r="DH1" s="868"/>
      <c r="DI1" s="868"/>
      <c r="DJ1" s="868"/>
      <c r="DK1" s="868"/>
      <c r="DL1" s="868"/>
      <c r="DM1" s="868"/>
      <c r="DN1" s="868"/>
      <c r="DO1" s="868"/>
      <c r="DP1" s="868"/>
      <c r="DQ1" s="868"/>
      <c r="DR1" s="868"/>
      <c r="DS1" s="868"/>
      <c r="DT1" s="868"/>
      <c r="DU1" s="868"/>
      <c r="DV1" s="868"/>
      <c r="DW1" s="868"/>
      <c r="DX1" s="868"/>
      <c r="DY1" s="868"/>
      <c r="DZ1" s="868"/>
      <c r="EA1" s="868"/>
      <c r="EB1" s="868"/>
      <c r="EC1" s="868"/>
      <c r="ED1" s="868"/>
      <c r="EE1" s="868"/>
      <c r="EF1" s="868"/>
      <c r="EG1" s="868"/>
      <c r="EH1" s="868"/>
      <c r="EI1" s="868"/>
      <c r="EJ1" s="868"/>
      <c r="EK1" s="868"/>
      <c r="EL1" s="868"/>
      <c r="EM1" s="868"/>
      <c r="EN1" s="868"/>
      <c r="EO1" s="868"/>
      <c r="EP1" s="868"/>
      <c r="EQ1" s="868"/>
      <c r="ER1" s="868"/>
      <c r="ES1" s="868"/>
      <c r="ET1" s="868"/>
      <c r="EU1" s="868"/>
      <c r="EV1" s="868"/>
      <c r="EW1" s="868"/>
      <c r="EX1" s="868"/>
      <c r="EY1" s="868"/>
      <c r="EZ1" s="868"/>
      <c r="FA1" s="868"/>
      <c r="FB1" s="868"/>
      <c r="FC1" s="868"/>
      <c r="FD1" s="868"/>
      <c r="FE1" s="868"/>
      <c r="FF1" s="868"/>
      <c r="FG1" s="868"/>
      <c r="FH1" s="868"/>
      <c r="FI1" s="868"/>
      <c r="FJ1" s="868"/>
      <c r="FK1" s="868"/>
      <c r="FL1" s="868"/>
      <c r="FM1" s="868"/>
      <c r="FN1" s="868"/>
      <c r="FO1" s="868"/>
      <c r="FP1" s="868"/>
      <c r="FQ1" s="868"/>
      <c r="FR1" s="868"/>
      <c r="FS1" s="868"/>
      <c r="FT1" s="868"/>
      <c r="FU1" s="868"/>
      <c r="FV1" s="868"/>
      <c r="FW1" s="868"/>
      <c r="FX1" s="868"/>
      <c r="FY1" s="868"/>
      <c r="FZ1" s="868"/>
      <c r="GA1" s="868"/>
      <c r="GB1" s="868"/>
      <c r="GC1" s="868"/>
      <c r="GD1" s="868"/>
      <c r="GE1" s="868"/>
      <c r="GF1" s="868"/>
      <c r="GG1" s="868"/>
      <c r="GH1" s="868"/>
      <c r="GI1" s="868"/>
      <c r="GJ1" s="868"/>
      <c r="GK1" s="868"/>
      <c r="GL1" s="868"/>
      <c r="GM1" s="868"/>
      <c r="GN1" s="868"/>
      <c r="GO1" s="868"/>
      <c r="GP1" s="868"/>
      <c r="GQ1" s="868"/>
      <c r="GR1" s="868"/>
      <c r="GS1" s="868"/>
      <c r="GT1" s="868"/>
      <c r="GU1" s="868"/>
      <c r="GV1" s="868"/>
      <c r="GW1" s="868"/>
      <c r="GX1" s="868"/>
      <c r="GY1" s="868"/>
      <c r="GZ1" s="868"/>
      <c r="HA1" s="868"/>
      <c r="HB1" s="868"/>
      <c r="HC1" s="868"/>
      <c r="HD1" s="868"/>
      <c r="HE1" s="868"/>
      <c r="HF1" s="868"/>
      <c r="HG1" s="868"/>
      <c r="HH1" s="868"/>
      <c r="HI1" s="868"/>
      <c r="HJ1" s="868"/>
      <c r="HK1" s="868"/>
      <c r="HL1" s="868"/>
      <c r="HM1" s="868"/>
      <c r="HN1" s="868"/>
      <c r="HO1" s="868"/>
      <c r="HP1" s="868"/>
      <c r="HQ1" s="868"/>
      <c r="HR1" s="868"/>
      <c r="HS1" s="868"/>
      <c r="HT1" s="868"/>
      <c r="HU1" s="868"/>
      <c r="HV1" s="868"/>
      <c r="HW1" s="868"/>
      <c r="HX1" s="868"/>
      <c r="HY1" s="868"/>
      <c r="HZ1" s="868"/>
      <c r="IA1" s="868"/>
      <c r="IB1" s="868"/>
      <c r="IC1" s="868"/>
      <c r="ID1" s="868"/>
      <c r="IE1" s="868"/>
      <c r="IF1" s="868"/>
      <c r="IG1" s="868"/>
      <c r="IH1" s="868"/>
      <c r="II1" s="868"/>
      <c r="IJ1" s="868"/>
      <c r="IK1" s="868"/>
      <c r="IL1" s="868"/>
      <c r="IM1" s="868"/>
      <c r="IN1" s="868"/>
      <c r="IO1" s="868"/>
      <c r="IP1" s="868"/>
      <c r="IQ1" s="868"/>
      <c r="IR1" s="868"/>
      <c r="IS1" s="868"/>
      <c r="IT1" s="868"/>
      <c r="IU1" s="868"/>
      <c r="IV1" s="868"/>
    </row>
    <row r="3" spans="1:256" ht="15.75">
      <c r="A3" s="870" t="s">
        <v>300</v>
      </c>
      <c r="B3" s="870"/>
      <c r="C3" s="870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0" t="s">
        <v>300</v>
      </c>
      <c r="O3" s="870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2" t="s">
        <v>301</v>
      </c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871"/>
      <c r="AN3" s="871"/>
      <c r="AO3" s="871"/>
      <c r="AP3" s="871"/>
      <c r="AQ3" s="871"/>
      <c r="AR3" s="871"/>
      <c r="AS3" s="871"/>
      <c r="AT3" s="871"/>
      <c r="AU3" s="871"/>
      <c r="AV3" s="871"/>
      <c r="AW3" s="871"/>
      <c r="AX3" s="871"/>
      <c r="AY3" s="871"/>
      <c r="AZ3" s="871"/>
      <c r="BA3" s="871"/>
      <c r="BB3" s="871"/>
      <c r="BC3" s="871"/>
      <c r="BD3" s="871"/>
      <c r="BE3" s="871"/>
      <c r="BF3" s="871"/>
      <c r="BG3" s="871"/>
      <c r="BH3" s="871"/>
      <c r="BI3" s="871"/>
      <c r="BJ3" s="871"/>
      <c r="BK3" s="871"/>
      <c r="BL3" s="871"/>
      <c r="BM3" s="871"/>
      <c r="BN3" s="871"/>
      <c r="BO3" s="871"/>
      <c r="BP3" s="871"/>
      <c r="BQ3" s="871"/>
      <c r="BR3" s="871"/>
      <c r="BS3" s="871"/>
      <c r="BT3" s="871"/>
      <c r="BU3" s="871"/>
      <c r="BV3" s="871"/>
      <c r="BW3" s="871"/>
      <c r="BX3" s="871"/>
      <c r="BY3" s="871"/>
      <c r="BZ3" s="871"/>
      <c r="CA3" s="871"/>
      <c r="CB3" s="871"/>
      <c r="CC3" s="871"/>
      <c r="CD3" s="871"/>
      <c r="CE3" s="871"/>
      <c r="CF3" s="871"/>
      <c r="CG3" s="871"/>
      <c r="CH3" s="871"/>
      <c r="CI3" s="871"/>
      <c r="CJ3" s="871"/>
      <c r="CK3" s="871"/>
      <c r="CL3" s="871"/>
      <c r="CM3" s="871"/>
      <c r="CN3" s="871"/>
      <c r="CO3" s="871"/>
      <c r="CP3" s="871"/>
      <c r="CQ3" s="871"/>
      <c r="CR3" s="871"/>
      <c r="CS3" s="871"/>
      <c r="CT3" s="871"/>
      <c r="CU3" s="871"/>
      <c r="CV3" s="871"/>
      <c r="CW3" s="871"/>
      <c r="CX3" s="871"/>
      <c r="CY3" s="871"/>
      <c r="CZ3" s="871"/>
      <c r="DA3" s="871"/>
      <c r="DB3" s="871"/>
      <c r="DC3" s="871"/>
      <c r="DD3" s="871"/>
      <c r="DE3" s="871"/>
      <c r="DF3" s="871"/>
      <c r="DG3" s="871"/>
      <c r="DH3" s="871"/>
      <c r="DI3" s="871"/>
      <c r="DJ3" s="871"/>
      <c r="DK3" s="871"/>
      <c r="DL3" s="871"/>
      <c r="DM3" s="871"/>
      <c r="DN3" s="871"/>
      <c r="DO3" s="871"/>
      <c r="DP3" s="871"/>
      <c r="DQ3" s="871"/>
      <c r="DR3" s="871"/>
      <c r="DS3" s="871"/>
      <c r="DT3" s="871"/>
      <c r="DU3" s="871"/>
      <c r="DV3" s="871"/>
      <c r="DW3" s="871"/>
      <c r="DX3" s="871"/>
      <c r="DY3" s="871"/>
      <c r="DZ3" s="871"/>
      <c r="EA3" s="871"/>
      <c r="EB3" s="871"/>
      <c r="EC3" s="871"/>
      <c r="ED3" s="871"/>
      <c r="EE3" s="871"/>
      <c r="EF3" s="871"/>
      <c r="EG3" s="871"/>
      <c r="EH3" s="871"/>
      <c r="EI3" s="871"/>
      <c r="EJ3" s="871"/>
      <c r="EK3" s="871"/>
      <c r="EL3" s="871"/>
      <c r="EM3" s="871"/>
      <c r="EN3" s="871"/>
      <c r="EO3" s="871"/>
      <c r="EP3" s="871"/>
      <c r="EQ3" s="871"/>
      <c r="ER3" s="871"/>
      <c r="ES3" s="871"/>
      <c r="ET3" s="871"/>
      <c r="EU3" s="871"/>
      <c r="EV3" s="871"/>
      <c r="EW3" s="871"/>
      <c r="EX3" s="871"/>
      <c r="EY3" s="871"/>
      <c r="EZ3" s="871"/>
      <c r="FA3" s="871"/>
      <c r="FB3" s="871"/>
      <c r="FC3" s="871"/>
      <c r="FD3" s="871"/>
      <c r="FE3" s="871"/>
      <c r="FF3" s="871"/>
      <c r="FG3" s="871"/>
      <c r="FH3" s="871"/>
      <c r="FI3" s="871"/>
      <c r="FJ3" s="871"/>
      <c r="FK3" s="871"/>
      <c r="FL3" s="871"/>
      <c r="FM3" s="871"/>
      <c r="FN3" s="871"/>
      <c r="FO3" s="871"/>
      <c r="FP3" s="871"/>
      <c r="FQ3" s="871"/>
      <c r="FR3" s="871"/>
      <c r="FS3" s="871"/>
      <c r="FT3" s="871"/>
      <c r="FU3" s="871"/>
      <c r="FV3" s="871"/>
      <c r="FW3" s="871"/>
      <c r="FX3" s="871"/>
      <c r="FY3" s="871"/>
      <c r="FZ3" s="871"/>
      <c r="GA3" s="871"/>
      <c r="GB3" s="871"/>
      <c r="GC3" s="871"/>
      <c r="GD3" s="871"/>
      <c r="GE3" s="871"/>
      <c r="GF3" s="871"/>
      <c r="GG3" s="871"/>
      <c r="GH3" s="871"/>
      <c r="GI3" s="871"/>
      <c r="GJ3" s="871"/>
      <c r="GK3" s="871"/>
      <c r="GL3" s="871"/>
      <c r="GM3" s="871"/>
      <c r="GN3" s="871"/>
      <c r="GO3" s="871"/>
      <c r="GP3" s="871"/>
      <c r="GQ3" s="871"/>
      <c r="GR3" s="871"/>
      <c r="GS3" s="871"/>
      <c r="GT3" s="871"/>
      <c r="GU3" s="871"/>
      <c r="GV3" s="871"/>
      <c r="GW3" s="871"/>
      <c r="GX3" s="871"/>
      <c r="GY3" s="871"/>
      <c r="GZ3" s="871"/>
      <c r="HA3" s="871"/>
      <c r="HB3" s="871"/>
      <c r="HC3" s="871"/>
      <c r="HD3" s="871"/>
      <c r="HE3" s="871"/>
      <c r="HF3" s="871"/>
      <c r="HG3" s="871"/>
      <c r="HH3" s="871"/>
      <c r="HI3" s="871"/>
      <c r="HJ3" s="871"/>
      <c r="HK3" s="871"/>
      <c r="HL3" s="871"/>
      <c r="HM3" s="871"/>
      <c r="HN3" s="871"/>
      <c r="HO3" s="871"/>
      <c r="HP3" s="871"/>
      <c r="HQ3" s="871"/>
      <c r="HR3" s="871"/>
      <c r="HS3" s="871"/>
      <c r="HT3" s="871"/>
      <c r="HU3" s="871"/>
      <c r="HV3" s="871"/>
      <c r="HW3" s="871"/>
      <c r="HX3" s="871"/>
      <c r="HY3" s="871"/>
      <c r="HZ3" s="871"/>
      <c r="IA3" s="871"/>
      <c r="IB3" s="871"/>
      <c r="IC3" s="871"/>
      <c r="ID3" s="871"/>
      <c r="IE3" s="871"/>
      <c r="IF3" s="871"/>
      <c r="IG3" s="871"/>
      <c r="IH3" s="871"/>
      <c r="II3" s="871"/>
      <c r="IJ3" s="871"/>
      <c r="IK3" s="871"/>
      <c r="IL3" s="871"/>
      <c r="IM3" s="871"/>
      <c r="IN3" s="871"/>
      <c r="IO3" s="871"/>
      <c r="IP3" s="871"/>
      <c r="IQ3" s="871"/>
      <c r="IR3" s="871"/>
      <c r="IS3" s="871"/>
      <c r="IT3" s="871"/>
      <c r="IU3" s="871"/>
      <c r="IV3" s="871"/>
    </row>
    <row r="4" spans="1:256" ht="15.75">
      <c r="A4" s="1823" t="s">
        <v>302</v>
      </c>
      <c r="B4" s="1824"/>
      <c r="C4" s="873" t="s">
        <v>303</v>
      </c>
      <c r="D4" s="1829" t="s">
        <v>304</v>
      </c>
      <c r="E4" s="1830"/>
      <c r="F4" s="1820" t="s">
        <v>305</v>
      </c>
      <c r="G4" s="1818"/>
      <c r="H4" s="1831" t="s">
        <v>306</v>
      </c>
      <c r="I4" s="1819"/>
      <c r="J4" s="1820" t="s">
        <v>307</v>
      </c>
      <c r="K4" s="1818"/>
      <c r="L4" s="1818"/>
      <c r="M4" s="1818"/>
      <c r="N4" s="1823" t="s">
        <v>308</v>
      </c>
      <c r="O4" s="1824"/>
      <c r="P4" s="1820" t="s">
        <v>309</v>
      </c>
      <c r="Q4" s="1818"/>
      <c r="R4" s="1818"/>
      <c r="S4" s="1818"/>
      <c r="T4" s="1822" t="s">
        <v>310</v>
      </c>
      <c r="U4" s="1822"/>
      <c r="V4" s="1832"/>
      <c r="W4" s="1821" t="s">
        <v>311</v>
      </c>
      <c r="X4" s="1822"/>
      <c r="Y4" s="1822"/>
      <c r="Z4" s="1822"/>
      <c r="AA4" s="874"/>
      <c r="AB4" s="874"/>
      <c r="AC4" s="874"/>
      <c r="AD4" s="874"/>
      <c r="AE4" s="874"/>
      <c r="AF4" s="874"/>
      <c r="AG4" s="874"/>
      <c r="AH4" s="874"/>
      <c r="AI4" s="874"/>
      <c r="AJ4" s="874"/>
      <c r="AK4" s="874"/>
      <c r="AL4" s="874"/>
      <c r="AM4" s="874"/>
      <c r="AN4" s="874"/>
      <c r="AO4" s="874"/>
      <c r="AP4" s="874"/>
      <c r="AQ4" s="874"/>
      <c r="AR4" s="874"/>
      <c r="AS4" s="874"/>
      <c r="AT4" s="874"/>
      <c r="AU4" s="874"/>
      <c r="AV4" s="874"/>
      <c r="AW4" s="874"/>
      <c r="AX4" s="874"/>
      <c r="AY4" s="874"/>
      <c r="AZ4" s="874"/>
      <c r="BA4" s="874"/>
      <c r="BB4" s="874"/>
      <c r="BC4" s="874"/>
      <c r="BD4" s="874"/>
      <c r="BE4" s="874"/>
      <c r="BF4" s="874"/>
      <c r="BG4" s="874"/>
      <c r="BH4" s="874"/>
      <c r="BI4" s="874"/>
      <c r="BJ4" s="874"/>
      <c r="BK4" s="874"/>
      <c r="BL4" s="874"/>
      <c r="BM4" s="874"/>
      <c r="BN4" s="874"/>
      <c r="BO4" s="874"/>
      <c r="BP4" s="874"/>
      <c r="BQ4" s="874"/>
      <c r="BR4" s="874"/>
      <c r="BS4" s="874"/>
      <c r="BT4" s="874"/>
      <c r="BU4" s="874"/>
      <c r="BV4" s="874"/>
      <c r="BW4" s="874"/>
      <c r="BX4" s="874"/>
      <c r="BY4" s="874"/>
      <c r="BZ4" s="874"/>
      <c r="CA4" s="874"/>
      <c r="CB4" s="874"/>
      <c r="CC4" s="874"/>
      <c r="CD4" s="874"/>
      <c r="CE4" s="874"/>
      <c r="CF4" s="874"/>
      <c r="CG4" s="874"/>
      <c r="CH4" s="874"/>
      <c r="CI4" s="874"/>
      <c r="CJ4" s="874"/>
      <c r="CK4" s="874"/>
      <c r="CL4" s="874"/>
      <c r="CM4" s="874"/>
      <c r="CN4" s="874"/>
      <c r="CO4" s="874"/>
      <c r="CP4" s="874"/>
      <c r="CQ4" s="874"/>
      <c r="CR4" s="874"/>
      <c r="CS4" s="874"/>
      <c r="CT4" s="874"/>
      <c r="CU4" s="874"/>
      <c r="CV4" s="874"/>
      <c r="CW4" s="874"/>
      <c r="CX4" s="874"/>
      <c r="CY4" s="874"/>
      <c r="CZ4" s="874"/>
      <c r="DA4" s="874"/>
      <c r="DB4" s="874"/>
      <c r="DC4" s="874"/>
      <c r="DD4" s="874"/>
      <c r="DE4" s="874"/>
      <c r="DF4" s="874"/>
      <c r="DG4" s="874"/>
      <c r="DH4" s="874"/>
      <c r="DI4" s="874"/>
      <c r="DJ4" s="874"/>
      <c r="DK4" s="874"/>
      <c r="DL4" s="874"/>
      <c r="DM4" s="874"/>
      <c r="DN4" s="874"/>
      <c r="DO4" s="874"/>
      <c r="DP4" s="874"/>
      <c r="DQ4" s="874"/>
      <c r="DR4" s="874"/>
      <c r="DS4" s="874"/>
      <c r="DT4" s="874"/>
      <c r="DU4" s="874"/>
      <c r="DV4" s="874"/>
      <c r="DW4" s="874"/>
      <c r="DX4" s="874"/>
      <c r="DY4" s="874"/>
      <c r="DZ4" s="874"/>
      <c r="EA4" s="874"/>
      <c r="EB4" s="874"/>
      <c r="EC4" s="874"/>
      <c r="ED4" s="874"/>
      <c r="EE4" s="874"/>
      <c r="EF4" s="874"/>
      <c r="EG4" s="874"/>
      <c r="EH4" s="874"/>
      <c r="EI4" s="874"/>
      <c r="EJ4" s="874"/>
      <c r="EK4" s="874"/>
      <c r="EL4" s="874"/>
      <c r="EM4" s="874"/>
      <c r="EN4" s="874"/>
      <c r="EO4" s="874"/>
      <c r="EP4" s="874"/>
      <c r="EQ4" s="874"/>
      <c r="ER4" s="874"/>
      <c r="ES4" s="874"/>
      <c r="ET4" s="874"/>
      <c r="EU4" s="874"/>
      <c r="EV4" s="874"/>
      <c r="EW4" s="874"/>
      <c r="EX4" s="874"/>
      <c r="EY4" s="874"/>
      <c r="EZ4" s="874"/>
      <c r="FA4" s="874"/>
      <c r="FB4" s="874"/>
      <c r="FC4" s="874"/>
      <c r="FD4" s="874"/>
      <c r="FE4" s="874"/>
      <c r="FF4" s="874"/>
      <c r="FG4" s="874"/>
      <c r="FH4" s="874"/>
      <c r="FI4" s="874"/>
      <c r="FJ4" s="874"/>
      <c r="FK4" s="874"/>
      <c r="FL4" s="874"/>
      <c r="FM4" s="874"/>
      <c r="FN4" s="874"/>
      <c r="FO4" s="874"/>
      <c r="FP4" s="874"/>
      <c r="FQ4" s="874"/>
      <c r="FR4" s="874"/>
      <c r="FS4" s="874"/>
      <c r="FT4" s="874"/>
      <c r="FU4" s="874"/>
      <c r="FV4" s="874"/>
      <c r="FW4" s="874"/>
      <c r="FX4" s="874"/>
      <c r="FY4" s="874"/>
      <c r="FZ4" s="874"/>
      <c r="GA4" s="874"/>
      <c r="GB4" s="874"/>
      <c r="GC4" s="874"/>
      <c r="GD4" s="874"/>
      <c r="GE4" s="874"/>
      <c r="GF4" s="874"/>
      <c r="GG4" s="874"/>
      <c r="GH4" s="874"/>
      <c r="GI4" s="874"/>
      <c r="GJ4" s="874"/>
      <c r="GK4" s="874"/>
      <c r="GL4" s="874"/>
      <c r="GM4" s="874"/>
      <c r="GN4" s="874"/>
      <c r="GO4" s="874"/>
      <c r="GP4" s="874"/>
      <c r="GQ4" s="874"/>
      <c r="GR4" s="874"/>
      <c r="GS4" s="874"/>
      <c r="GT4" s="874"/>
      <c r="GU4" s="874"/>
      <c r="GV4" s="874"/>
      <c r="GW4" s="874"/>
      <c r="GX4" s="874"/>
      <c r="GY4" s="874"/>
      <c r="GZ4" s="874"/>
      <c r="HA4" s="874"/>
      <c r="HB4" s="874"/>
      <c r="HC4" s="874"/>
      <c r="HD4" s="874"/>
      <c r="HE4" s="874"/>
      <c r="HF4" s="874"/>
      <c r="HG4" s="874"/>
      <c r="HH4" s="874"/>
      <c r="HI4" s="874"/>
      <c r="HJ4" s="874"/>
      <c r="HK4" s="874"/>
      <c r="HL4" s="874"/>
      <c r="HM4" s="874"/>
      <c r="HN4" s="874"/>
      <c r="HO4" s="874"/>
      <c r="HP4" s="874"/>
      <c r="HQ4" s="874"/>
      <c r="HR4" s="874"/>
      <c r="HS4" s="874"/>
      <c r="HT4" s="874"/>
      <c r="HU4" s="874"/>
      <c r="HV4" s="874"/>
      <c r="HW4" s="874"/>
      <c r="HX4" s="874"/>
      <c r="HY4" s="874"/>
      <c r="HZ4" s="874"/>
      <c r="IA4" s="874"/>
      <c r="IB4" s="874"/>
      <c r="IC4" s="874"/>
      <c r="ID4" s="874"/>
      <c r="IE4" s="874"/>
      <c r="IF4" s="874"/>
      <c r="IG4" s="874"/>
      <c r="IH4" s="874"/>
      <c r="II4" s="874"/>
      <c r="IJ4" s="874"/>
      <c r="IK4" s="874"/>
      <c r="IL4" s="874"/>
      <c r="IM4" s="874"/>
      <c r="IN4" s="874"/>
      <c r="IO4" s="874"/>
      <c r="IP4" s="874"/>
      <c r="IQ4" s="874"/>
      <c r="IR4" s="874"/>
      <c r="IS4" s="874"/>
      <c r="IT4" s="874"/>
      <c r="IU4" s="874"/>
      <c r="IV4" s="874"/>
    </row>
    <row r="5" spans="1:256" ht="15.75">
      <c r="A5" s="1825"/>
      <c r="B5" s="1826"/>
      <c r="C5" s="875" t="s">
        <v>312</v>
      </c>
      <c r="D5" s="876" t="s">
        <v>313</v>
      </c>
      <c r="E5" s="876" t="s">
        <v>314</v>
      </c>
      <c r="F5" s="877" t="s">
        <v>315</v>
      </c>
      <c r="G5" s="877" t="s">
        <v>316</v>
      </c>
      <c r="H5" s="877" t="s">
        <v>317</v>
      </c>
      <c r="I5" s="878" t="s">
        <v>318</v>
      </c>
      <c r="J5" s="877" t="s">
        <v>319</v>
      </c>
      <c r="K5" s="878" t="s">
        <v>320</v>
      </c>
      <c r="L5" s="878" t="s">
        <v>321</v>
      </c>
      <c r="M5" s="947" t="s">
        <v>322</v>
      </c>
      <c r="N5" s="1825"/>
      <c r="O5" s="1826"/>
      <c r="P5" s="877" t="s">
        <v>323</v>
      </c>
      <c r="Q5" s="878" t="s">
        <v>324</v>
      </c>
      <c r="R5" s="878" t="s">
        <v>325</v>
      </c>
      <c r="S5" s="877" t="s">
        <v>326</v>
      </c>
      <c r="T5" s="879" t="s">
        <v>327</v>
      </c>
      <c r="U5" s="879" t="s">
        <v>328</v>
      </c>
      <c r="V5" s="880" t="s">
        <v>329</v>
      </c>
      <c r="W5" s="879" t="s">
        <v>315</v>
      </c>
      <c r="X5" s="880" t="s">
        <v>330</v>
      </c>
      <c r="Y5" s="880" t="s">
        <v>331</v>
      </c>
      <c r="Z5" s="951" t="s">
        <v>332</v>
      </c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4"/>
      <c r="AL5" s="874"/>
      <c r="AM5" s="874"/>
      <c r="AN5" s="874"/>
      <c r="AO5" s="874"/>
      <c r="AP5" s="874"/>
      <c r="AQ5" s="874"/>
      <c r="AR5" s="874"/>
      <c r="AS5" s="874"/>
      <c r="AT5" s="874"/>
      <c r="AU5" s="874"/>
      <c r="AV5" s="874"/>
      <c r="AW5" s="874"/>
      <c r="AX5" s="874"/>
      <c r="AY5" s="874"/>
      <c r="AZ5" s="874"/>
      <c r="BA5" s="874"/>
      <c r="BB5" s="874"/>
      <c r="BC5" s="874"/>
      <c r="BD5" s="874"/>
      <c r="BE5" s="874"/>
      <c r="BF5" s="874"/>
      <c r="BG5" s="874"/>
      <c r="BH5" s="874"/>
      <c r="BI5" s="874"/>
      <c r="BJ5" s="874"/>
      <c r="BK5" s="874"/>
      <c r="BL5" s="874"/>
      <c r="BM5" s="874"/>
      <c r="BN5" s="874"/>
      <c r="BO5" s="874"/>
      <c r="BP5" s="874"/>
      <c r="BQ5" s="874"/>
      <c r="BR5" s="874"/>
      <c r="BS5" s="874"/>
      <c r="BT5" s="874"/>
      <c r="BU5" s="874"/>
      <c r="BV5" s="874"/>
      <c r="BW5" s="874"/>
      <c r="BX5" s="874"/>
      <c r="BY5" s="874"/>
      <c r="BZ5" s="874"/>
      <c r="CA5" s="874"/>
      <c r="CB5" s="874"/>
      <c r="CC5" s="874"/>
      <c r="CD5" s="874"/>
      <c r="CE5" s="874"/>
      <c r="CF5" s="874"/>
      <c r="CG5" s="874"/>
      <c r="CH5" s="874"/>
      <c r="CI5" s="874"/>
      <c r="CJ5" s="874"/>
      <c r="CK5" s="874"/>
      <c r="CL5" s="874"/>
      <c r="CM5" s="874"/>
      <c r="CN5" s="874"/>
      <c r="CO5" s="874"/>
      <c r="CP5" s="874"/>
      <c r="CQ5" s="874"/>
      <c r="CR5" s="874"/>
      <c r="CS5" s="874"/>
      <c r="CT5" s="874"/>
      <c r="CU5" s="874"/>
      <c r="CV5" s="874"/>
      <c r="CW5" s="874"/>
      <c r="CX5" s="874"/>
      <c r="CY5" s="874"/>
      <c r="CZ5" s="874"/>
      <c r="DA5" s="874"/>
      <c r="DB5" s="874"/>
      <c r="DC5" s="874"/>
      <c r="DD5" s="874"/>
      <c r="DE5" s="874"/>
      <c r="DF5" s="874"/>
      <c r="DG5" s="874"/>
      <c r="DH5" s="874"/>
      <c r="DI5" s="874"/>
      <c r="DJ5" s="874"/>
      <c r="DK5" s="874"/>
      <c r="DL5" s="874"/>
      <c r="DM5" s="874"/>
      <c r="DN5" s="874"/>
      <c r="DO5" s="874"/>
      <c r="DP5" s="874"/>
      <c r="DQ5" s="874"/>
      <c r="DR5" s="874"/>
      <c r="DS5" s="874"/>
      <c r="DT5" s="874"/>
      <c r="DU5" s="874"/>
      <c r="DV5" s="874"/>
      <c r="DW5" s="874"/>
      <c r="DX5" s="874"/>
      <c r="DY5" s="874"/>
      <c r="DZ5" s="874"/>
      <c r="EA5" s="874"/>
      <c r="EB5" s="874"/>
      <c r="EC5" s="874"/>
      <c r="ED5" s="874"/>
      <c r="EE5" s="874"/>
      <c r="EF5" s="874"/>
      <c r="EG5" s="874"/>
      <c r="EH5" s="874"/>
      <c r="EI5" s="874"/>
      <c r="EJ5" s="874"/>
      <c r="EK5" s="874"/>
      <c r="EL5" s="874"/>
      <c r="EM5" s="874"/>
      <c r="EN5" s="874"/>
      <c r="EO5" s="874"/>
      <c r="EP5" s="874"/>
      <c r="EQ5" s="874"/>
      <c r="ER5" s="874"/>
      <c r="ES5" s="874"/>
      <c r="ET5" s="874"/>
      <c r="EU5" s="874"/>
      <c r="EV5" s="874"/>
      <c r="EW5" s="874"/>
      <c r="EX5" s="874"/>
      <c r="EY5" s="874"/>
      <c r="EZ5" s="874"/>
      <c r="FA5" s="874"/>
      <c r="FB5" s="874"/>
      <c r="FC5" s="874"/>
      <c r="FD5" s="874"/>
      <c r="FE5" s="874"/>
      <c r="FF5" s="874"/>
      <c r="FG5" s="874"/>
      <c r="FH5" s="874"/>
      <c r="FI5" s="874"/>
      <c r="FJ5" s="874"/>
      <c r="FK5" s="874"/>
      <c r="FL5" s="874"/>
      <c r="FM5" s="874"/>
      <c r="FN5" s="874"/>
      <c r="FO5" s="874"/>
      <c r="FP5" s="874"/>
      <c r="FQ5" s="874"/>
      <c r="FR5" s="874"/>
      <c r="FS5" s="874"/>
      <c r="FT5" s="874"/>
      <c r="FU5" s="874"/>
      <c r="FV5" s="874"/>
      <c r="FW5" s="874"/>
      <c r="FX5" s="874"/>
      <c r="FY5" s="874"/>
      <c r="FZ5" s="874"/>
      <c r="GA5" s="874"/>
      <c r="GB5" s="874"/>
      <c r="GC5" s="874"/>
      <c r="GD5" s="874"/>
      <c r="GE5" s="874"/>
      <c r="GF5" s="874"/>
      <c r="GG5" s="874"/>
      <c r="GH5" s="874"/>
      <c r="GI5" s="874"/>
      <c r="GJ5" s="874"/>
      <c r="GK5" s="874"/>
      <c r="GL5" s="874"/>
      <c r="GM5" s="874"/>
      <c r="GN5" s="874"/>
      <c r="GO5" s="874"/>
      <c r="GP5" s="874"/>
      <c r="GQ5" s="874"/>
      <c r="GR5" s="874"/>
      <c r="GS5" s="874"/>
      <c r="GT5" s="874"/>
      <c r="GU5" s="874"/>
      <c r="GV5" s="874"/>
      <c r="GW5" s="874"/>
      <c r="GX5" s="874"/>
      <c r="GY5" s="874"/>
      <c r="GZ5" s="874"/>
      <c r="HA5" s="874"/>
      <c r="HB5" s="874"/>
      <c r="HC5" s="874"/>
      <c r="HD5" s="874"/>
      <c r="HE5" s="874"/>
      <c r="HF5" s="874"/>
      <c r="HG5" s="874"/>
      <c r="HH5" s="874"/>
      <c r="HI5" s="874"/>
      <c r="HJ5" s="874"/>
      <c r="HK5" s="874"/>
      <c r="HL5" s="874"/>
      <c r="HM5" s="874"/>
      <c r="HN5" s="874"/>
      <c r="HO5" s="874"/>
      <c r="HP5" s="874"/>
      <c r="HQ5" s="874"/>
      <c r="HR5" s="874"/>
      <c r="HS5" s="874"/>
      <c r="HT5" s="874"/>
      <c r="HU5" s="874"/>
      <c r="HV5" s="874"/>
      <c r="HW5" s="874"/>
      <c r="HX5" s="874"/>
      <c r="HY5" s="874"/>
      <c r="HZ5" s="874"/>
      <c r="IA5" s="874"/>
      <c r="IB5" s="874"/>
      <c r="IC5" s="874"/>
      <c r="ID5" s="874"/>
      <c r="IE5" s="874"/>
      <c r="IF5" s="874"/>
      <c r="IG5" s="874"/>
      <c r="IH5" s="874"/>
      <c r="II5" s="874"/>
      <c r="IJ5" s="874"/>
      <c r="IK5" s="874"/>
      <c r="IL5" s="874"/>
      <c r="IM5" s="874"/>
      <c r="IN5" s="874"/>
      <c r="IO5" s="874"/>
      <c r="IP5" s="874"/>
      <c r="IQ5" s="874"/>
      <c r="IR5" s="874"/>
      <c r="IS5" s="874"/>
      <c r="IT5" s="874"/>
      <c r="IU5" s="874"/>
      <c r="IV5" s="874"/>
    </row>
    <row r="6" spans="1:256" ht="15.75">
      <c r="A6" s="1825"/>
      <c r="B6" s="1826"/>
      <c r="C6" s="875"/>
      <c r="D6" s="881"/>
      <c r="E6" s="881"/>
      <c r="F6" s="882" t="s">
        <v>333</v>
      </c>
      <c r="G6" s="882" t="s">
        <v>334</v>
      </c>
      <c r="H6" s="882" t="s">
        <v>334</v>
      </c>
      <c r="I6" s="883" t="s">
        <v>335</v>
      </c>
      <c r="J6" s="882" t="s">
        <v>335</v>
      </c>
      <c r="K6" s="883" t="s">
        <v>336</v>
      </c>
      <c r="L6" s="883"/>
      <c r="M6" s="948"/>
      <c r="N6" s="1825"/>
      <c r="O6" s="1826"/>
      <c r="P6" s="882" t="s">
        <v>337</v>
      </c>
      <c r="Q6" s="883" t="s">
        <v>338</v>
      </c>
      <c r="R6" s="883"/>
      <c r="S6" s="882" t="s">
        <v>339</v>
      </c>
      <c r="T6" s="884" t="s">
        <v>340</v>
      </c>
      <c r="U6" s="884" t="s">
        <v>341</v>
      </c>
      <c r="V6" s="885" t="s">
        <v>341</v>
      </c>
      <c r="W6" s="884" t="s">
        <v>342</v>
      </c>
      <c r="X6" s="885" t="s">
        <v>343</v>
      </c>
      <c r="Y6" s="885" t="s">
        <v>344</v>
      </c>
      <c r="Z6" s="952" t="s">
        <v>345</v>
      </c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886"/>
      <c r="AN6" s="886"/>
      <c r="AO6" s="886"/>
      <c r="AP6" s="886"/>
      <c r="AQ6" s="886"/>
      <c r="AR6" s="886"/>
      <c r="AS6" s="886"/>
      <c r="AT6" s="886"/>
      <c r="AU6" s="886"/>
      <c r="AV6" s="886"/>
      <c r="AW6" s="886"/>
      <c r="AX6" s="886"/>
      <c r="AY6" s="886"/>
      <c r="AZ6" s="886"/>
      <c r="BA6" s="886"/>
      <c r="BB6" s="886"/>
      <c r="BC6" s="886"/>
      <c r="BD6" s="886"/>
      <c r="BE6" s="886"/>
      <c r="BF6" s="886"/>
      <c r="BG6" s="886"/>
      <c r="BH6" s="886"/>
      <c r="BI6" s="886"/>
      <c r="BJ6" s="886"/>
      <c r="BK6" s="886"/>
      <c r="BL6" s="886"/>
      <c r="BM6" s="886"/>
      <c r="BN6" s="886"/>
      <c r="BO6" s="886"/>
      <c r="BP6" s="886"/>
      <c r="BQ6" s="886"/>
      <c r="BR6" s="886"/>
      <c r="BS6" s="886"/>
      <c r="BT6" s="886"/>
      <c r="BU6" s="886"/>
      <c r="BV6" s="886"/>
      <c r="BW6" s="886"/>
      <c r="BX6" s="886"/>
      <c r="BY6" s="886"/>
      <c r="BZ6" s="886"/>
      <c r="CA6" s="886"/>
      <c r="CB6" s="886"/>
      <c r="CC6" s="886"/>
      <c r="CD6" s="886"/>
      <c r="CE6" s="886"/>
      <c r="CF6" s="886"/>
      <c r="CG6" s="886"/>
      <c r="CH6" s="886"/>
      <c r="CI6" s="886"/>
      <c r="CJ6" s="886"/>
      <c r="CK6" s="886"/>
      <c r="CL6" s="886"/>
      <c r="CM6" s="886"/>
      <c r="CN6" s="886"/>
      <c r="CO6" s="886"/>
      <c r="CP6" s="886"/>
      <c r="CQ6" s="886"/>
      <c r="CR6" s="886"/>
      <c r="CS6" s="886"/>
      <c r="CT6" s="886"/>
      <c r="CU6" s="886"/>
      <c r="CV6" s="886"/>
      <c r="CW6" s="886"/>
      <c r="CX6" s="886"/>
      <c r="CY6" s="886"/>
      <c r="CZ6" s="886"/>
      <c r="DA6" s="886"/>
      <c r="DB6" s="886"/>
      <c r="DC6" s="886"/>
      <c r="DD6" s="886"/>
      <c r="DE6" s="886"/>
      <c r="DF6" s="886"/>
      <c r="DG6" s="886"/>
      <c r="DH6" s="886"/>
      <c r="DI6" s="886"/>
      <c r="DJ6" s="886"/>
      <c r="DK6" s="886"/>
      <c r="DL6" s="886"/>
      <c r="DM6" s="886"/>
      <c r="DN6" s="886"/>
      <c r="DO6" s="886"/>
      <c r="DP6" s="886"/>
      <c r="DQ6" s="886"/>
      <c r="DR6" s="886"/>
      <c r="DS6" s="886"/>
      <c r="DT6" s="886"/>
      <c r="DU6" s="886"/>
      <c r="DV6" s="886"/>
      <c r="DW6" s="886"/>
      <c r="DX6" s="886"/>
      <c r="DY6" s="886"/>
      <c r="DZ6" s="886"/>
      <c r="EA6" s="886"/>
      <c r="EB6" s="886"/>
      <c r="EC6" s="886"/>
      <c r="ED6" s="886"/>
      <c r="EE6" s="886"/>
      <c r="EF6" s="886"/>
      <c r="EG6" s="886"/>
      <c r="EH6" s="886"/>
      <c r="EI6" s="886"/>
      <c r="EJ6" s="886"/>
      <c r="EK6" s="886"/>
      <c r="EL6" s="886"/>
      <c r="EM6" s="886"/>
      <c r="EN6" s="886"/>
      <c r="EO6" s="886"/>
      <c r="EP6" s="886"/>
      <c r="EQ6" s="886"/>
      <c r="ER6" s="886"/>
      <c r="ES6" s="886"/>
      <c r="ET6" s="886"/>
      <c r="EU6" s="886"/>
      <c r="EV6" s="886"/>
      <c r="EW6" s="886"/>
      <c r="EX6" s="886"/>
      <c r="EY6" s="886"/>
      <c r="EZ6" s="886"/>
      <c r="FA6" s="886"/>
      <c r="FB6" s="886"/>
      <c r="FC6" s="886"/>
      <c r="FD6" s="886"/>
      <c r="FE6" s="886"/>
      <c r="FF6" s="886"/>
      <c r="FG6" s="886"/>
      <c r="FH6" s="886"/>
      <c r="FI6" s="886"/>
      <c r="FJ6" s="886"/>
      <c r="FK6" s="886"/>
      <c r="FL6" s="886"/>
      <c r="FM6" s="886"/>
      <c r="FN6" s="886"/>
      <c r="FO6" s="886"/>
      <c r="FP6" s="886"/>
      <c r="FQ6" s="886"/>
      <c r="FR6" s="886"/>
      <c r="FS6" s="886"/>
      <c r="FT6" s="886"/>
      <c r="FU6" s="886"/>
      <c r="FV6" s="886"/>
      <c r="FW6" s="886"/>
      <c r="FX6" s="886"/>
      <c r="FY6" s="886"/>
      <c r="FZ6" s="886"/>
      <c r="GA6" s="886"/>
      <c r="GB6" s="886"/>
      <c r="GC6" s="886"/>
      <c r="GD6" s="886"/>
      <c r="GE6" s="886"/>
      <c r="GF6" s="886"/>
      <c r="GG6" s="886"/>
      <c r="GH6" s="886"/>
      <c r="GI6" s="886"/>
      <c r="GJ6" s="886"/>
      <c r="GK6" s="886"/>
      <c r="GL6" s="886"/>
      <c r="GM6" s="886"/>
      <c r="GN6" s="886"/>
      <c r="GO6" s="886"/>
      <c r="GP6" s="886"/>
      <c r="GQ6" s="886"/>
      <c r="GR6" s="886"/>
      <c r="GS6" s="886"/>
      <c r="GT6" s="886"/>
      <c r="GU6" s="886"/>
      <c r="GV6" s="886"/>
      <c r="GW6" s="886"/>
      <c r="GX6" s="886"/>
      <c r="GY6" s="886"/>
      <c r="GZ6" s="886"/>
      <c r="HA6" s="886"/>
      <c r="HB6" s="886"/>
      <c r="HC6" s="886"/>
      <c r="HD6" s="886"/>
      <c r="HE6" s="886"/>
      <c r="HF6" s="886"/>
      <c r="HG6" s="886"/>
      <c r="HH6" s="886"/>
      <c r="HI6" s="886"/>
      <c r="HJ6" s="886"/>
      <c r="HK6" s="886"/>
      <c r="HL6" s="886"/>
      <c r="HM6" s="886"/>
      <c r="HN6" s="886"/>
      <c r="HO6" s="886"/>
      <c r="HP6" s="886"/>
      <c r="HQ6" s="886"/>
      <c r="HR6" s="886"/>
      <c r="HS6" s="886"/>
      <c r="HT6" s="886"/>
      <c r="HU6" s="886"/>
      <c r="HV6" s="886"/>
      <c r="HW6" s="886"/>
      <c r="HX6" s="886"/>
      <c r="HY6" s="886"/>
      <c r="HZ6" s="886"/>
      <c r="IA6" s="886"/>
      <c r="IB6" s="886"/>
      <c r="IC6" s="886"/>
      <c r="ID6" s="886"/>
      <c r="IE6" s="886"/>
      <c r="IF6" s="886"/>
      <c r="IG6" s="886"/>
      <c r="IH6" s="886"/>
      <c r="II6" s="886"/>
      <c r="IJ6" s="886"/>
      <c r="IK6" s="886"/>
      <c r="IL6" s="886"/>
      <c r="IM6" s="886"/>
      <c r="IN6" s="886"/>
      <c r="IO6" s="886"/>
      <c r="IP6" s="886"/>
      <c r="IQ6" s="886"/>
      <c r="IR6" s="886"/>
      <c r="IS6" s="886"/>
      <c r="IT6" s="886"/>
      <c r="IU6" s="886"/>
      <c r="IV6" s="886"/>
    </row>
    <row r="7" spans="1:256" ht="15.75">
      <c r="A7" s="1825"/>
      <c r="B7" s="1826"/>
      <c r="C7" s="887"/>
      <c r="D7" s="881"/>
      <c r="E7" s="881"/>
      <c r="F7" s="877"/>
      <c r="G7" s="877"/>
      <c r="H7" s="877"/>
      <c r="I7" s="878"/>
      <c r="J7" s="877"/>
      <c r="K7" s="878"/>
      <c r="L7" s="878"/>
      <c r="M7" s="947"/>
      <c r="N7" s="1825"/>
      <c r="O7" s="1826"/>
      <c r="P7" s="888" t="s">
        <v>1176</v>
      </c>
      <c r="Q7" s="889" t="s">
        <v>346</v>
      </c>
      <c r="R7" s="889"/>
      <c r="S7" s="1876" t="s">
        <v>347</v>
      </c>
      <c r="T7" s="890"/>
      <c r="U7" s="890"/>
      <c r="V7" s="891"/>
      <c r="W7" s="879"/>
      <c r="X7" s="880"/>
      <c r="Y7" s="880"/>
      <c r="Z7" s="951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  <c r="AM7" s="886"/>
      <c r="AN7" s="886"/>
      <c r="AO7" s="886"/>
      <c r="AP7" s="886"/>
      <c r="AQ7" s="886"/>
      <c r="AR7" s="886"/>
      <c r="AS7" s="886"/>
      <c r="AT7" s="886"/>
      <c r="AU7" s="886"/>
      <c r="AV7" s="886"/>
      <c r="AW7" s="886"/>
      <c r="AX7" s="886"/>
      <c r="AY7" s="886"/>
      <c r="AZ7" s="886"/>
      <c r="BA7" s="886"/>
      <c r="BB7" s="886"/>
      <c r="BC7" s="886"/>
      <c r="BD7" s="886"/>
      <c r="BE7" s="886"/>
      <c r="BF7" s="886"/>
      <c r="BG7" s="886"/>
      <c r="BH7" s="886"/>
      <c r="BI7" s="886"/>
      <c r="BJ7" s="886"/>
      <c r="BK7" s="886"/>
      <c r="BL7" s="886"/>
      <c r="BM7" s="886"/>
      <c r="BN7" s="886"/>
      <c r="BO7" s="886"/>
      <c r="BP7" s="886"/>
      <c r="BQ7" s="886"/>
      <c r="BR7" s="886"/>
      <c r="BS7" s="886"/>
      <c r="BT7" s="886"/>
      <c r="BU7" s="886"/>
      <c r="BV7" s="886"/>
      <c r="BW7" s="886"/>
      <c r="BX7" s="886"/>
      <c r="BY7" s="886"/>
      <c r="BZ7" s="886"/>
      <c r="CA7" s="886"/>
      <c r="CB7" s="886"/>
      <c r="CC7" s="886"/>
      <c r="CD7" s="886"/>
      <c r="CE7" s="886"/>
      <c r="CF7" s="886"/>
      <c r="CG7" s="886"/>
      <c r="CH7" s="886"/>
      <c r="CI7" s="886"/>
      <c r="CJ7" s="886"/>
      <c r="CK7" s="886"/>
      <c r="CL7" s="886"/>
      <c r="CM7" s="886"/>
      <c r="CN7" s="886"/>
      <c r="CO7" s="886"/>
      <c r="CP7" s="886"/>
      <c r="CQ7" s="886"/>
      <c r="CR7" s="886"/>
      <c r="CS7" s="886"/>
      <c r="CT7" s="886"/>
      <c r="CU7" s="886"/>
      <c r="CV7" s="886"/>
      <c r="CW7" s="886"/>
      <c r="CX7" s="886"/>
      <c r="CY7" s="886"/>
      <c r="CZ7" s="886"/>
      <c r="DA7" s="886"/>
      <c r="DB7" s="886"/>
      <c r="DC7" s="886"/>
      <c r="DD7" s="886"/>
      <c r="DE7" s="886"/>
      <c r="DF7" s="886"/>
      <c r="DG7" s="886"/>
      <c r="DH7" s="886"/>
      <c r="DI7" s="886"/>
      <c r="DJ7" s="886"/>
      <c r="DK7" s="886"/>
      <c r="DL7" s="886"/>
      <c r="DM7" s="886"/>
      <c r="DN7" s="886"/>
      <c r="DO7" s="886"/>
      <c r="DP7" s="886"/>
      <c r="DQ7" s="886"/>
      <c r="DR7" s="886"/>
      <c r="DS7" s="886"/>
      <c r="DT7" s="886"/>
      <c r="DU7" s="886"/>
      <c r="DV7" s="886"/>
      <c r="DW7" s="886"/>
      <c r="DX7" s="886"/>
      <c r="DY7" s="886"/>
      <c r="DZ7" s="886"/>
      <c r="EA7" s="886"/>
      <c r="EB7" s="886"/>
      <c r="EC7" s="886"/>
      <c r="ED7" s="886"/>
      <c r="EE7" s="886"/>
      <c r="EF7" s="886"/>
      <c r="EG7" s="886"/>
      <c r="EH7" s="886"/>
      <c r="EI7" s="886"/>
      <c r="EJ7" s="886"/>
      <c r="EK7" s="886"/>
      <c r="EL7" s="886"/>
      <c r="EM7" s="886"/>
      <c r="EN7" s="886"/>
      <c r="EO7" s="886"/>
      <c r="EP7" s="886"/>
      <c r="EQ7" s="886"/>
      <c r="ER7" s="886"/>
      <c r="ES7" s="886"/>
      <c r="ET7" s="886"/>
      <c r="EU7" s="886"/>
      <c r="EV7" s="886"/>
      <c r="EW7" s="886"/>
      <c r="EX7" s="886"/>
      <c r="EY7" s="886"/>
      <c r="EZ7" s="886"/>
      <c r="FA7" s="886"/>
      <c r="FB7" s="886"/>
      <c r="FC7" s="886"/>
      <c r="FD7" s="886"/>
      <c r="FE7" s="886"/>
      <c r="FF7" s="886"/>
      <c r="FG7" s="886"/>
      <c r="FH7" s="886"/>
      <c r="FI7" s="886"/>
      <c r="FJ7" s="886"/>
      <c r="FK7" s="886"/>
      <c r="FL7" s="886"/>
      <c r="FM7" s="886"/>
      <c r="FN7" s="886"/>
      <c r="FO7" s="886"/>
      <c r="FP7" s="886"/>
      <c r="FQ7" s="886"/>
      <c r="FR7" s="886"/>
      <c r="FS7" s="886"/>
      <c r="FT7" s="886"/>
      <c r="FU7" s="886"/>
      <c r="FV7" s="886"/>
      <c r="FW7" s="886"/>
      <c r="FX7" s="886"/>
      <c r="FY7" s="886"/>
      <c r="FZ7" s="886"/>
      <c r="GA7" s="886"/>
      <c r="GB7" s="886"/>
      <c r="GC7" s="886"/>
      <c r="GD7" s="886"/>
      <c r="GE7" s="886"/>
      <c r="GF7" s="886"/>
      <c r="GG7" s="886"/>
      <c r="GH7" s="886"/>
      <c r="GI7" s="886"/>
      <c r="GJ7" s="886"/>
      <c r="GK7" s="886"/>
      <c r="GL7" s="886"/>
      <c r="GM7" s="886"/>
      <c r="GN7" s="886"/>
      <c r="GO7" s="886"/>
      <c r="GP7" s="886"/>
      <c r="GQ7" s="886"/>
      <c r="GR7" s="886"/>
      <c r="GS7" s="886"/>
      <c r="GT7" s="886"/>
      <c r="GU7" s="886"/>
      <c r="GV7" s="886"/>
      <c r="GW7" s="886"/>
      <c r="GX7" s="886"/>
      <c r="GY7" s="886"/>
      <c r="GZ7" s="886"/>
      <c r="HA7" s="886"/>
      <c r="HB7" s="886"/>
      <c r="HC7" s="886"/>
      <c r="HD7" s="886"/>
      <c r="HE7" s="886"/>
      <c r="HF7" s="886"/>
      <c r="HG7" s="886"/>
      <c r="HH7" s="886"/>
      <c r="HI7" s="886"/>
      <c r="HJ7" s="886"/>
      <c r="HK7" s="886"/>
      <c r="HL7" s="886"/>
      <c r="HM7" s="886"/>
      <c r="HN7" s="886"/>
      <c r="HO7" s="886"/>
      <c r="HP7" s="886"/>
      <c r="HQ7" s="886"/>
      <c r="HR7" s="886"/>
      <c r="HS7" s="886"/>
      <c r="HT7" s="886"/>
      <c r="HU7" s="886"/>
      <c r="HV7" s="886"/>
      <c r="HW7" s="886"/>
      <c r="HX7" s="886"/>
      <c r="HY7" s="886"/>
      <c r="HZ7" s="886"/>
      <c r="IA7" s="886"/>
      <c r="IB7" s="886"/>
      <c r="IC7" s="886"/>
      <c r="ID7" s="886"/>
      <c r="IE7" s="886"/>
      <c r="IF7" s="886"/>
      <c r="IG7" s="886"/>
      <c r="IH7" s="886"/>
      <c r="II7" s="886"/>
      <c r="IJ7" s="886"/>
      <c r="IK7" s="886"/>
      <c r="IL7" s="886"/>
      <c r="IM7" s="886"/>
      <c r="IN7" s="886"/>
      <c r="IO7" s="886"/>
      <c r="IP7" s="886"/>
      <c r="IQ7" s="886"/>
      <c r="IR7" s="886"/>
      <c r="IS7" s="886"/>
      <c r="IT7" s="886"/>
      <c r="IU7" s="886"/>
      <c r="IV7" s="886"/>
    </row>
    <row r="8" spans="1:256" ht="15.75">
      <c r="A8" s="1825"/>
      <c r="B8" s="1826"/>
      <c r="C8" s="892" t="s">
        <v>348</v>
      </c>
      <c r="D8" s="893"/>
      <c r="E8" s="893"/>
      <c r="F8" s="894" t="s">
        <v>349</v>
      </c>
      <c r="G8" s="894" t="s">
        <v>350</v>
      </c>
      <c r="H8" s="894" t="s">
        <v>351</v>
      </c>
      <c r="I8" s="894" t="s">
        <v>352</v>
      </c>
      <c r="J8" s="895"/>
      <c r="K8" s="894" t="s">
        <v>353</v>
      </c>
      <c r="L8" s="894" t="s">
        <v>354</v>
      </c>
      <c r="M8" s="949"/>
      <c r="N8" s="1825"/>
      <c r="O8" s="1826"/>
      <c r="P8" s="894" t="s">
        <v>355</v>
      </c>
      <c r="Q8" s="894" t="s">
        <v>356</v>
      </c>
      <c r="R8" s="894"/>
      <c r="S8" s="894" t="s">
        <v>357</v>
      </c>
      <c r="T8" s="896" t="s">
        <v>358</v>
      </c>
      <c r="U8" s="897" t="s">
        <v>359</v>
      </c>
      <c r="V8" s="898" t="s">
        <v>360</v>
      </c>
      <c r="W8" s="896"/>
      <c r="X8" s="896"/>
      <c r="Y8" s="896"/>
      <c r="Z8" s="953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4"/>
      <c r="AO8" s="874"/>
      <c r="AP8" s="874"/>
      <c r="AQ8" s="874"/>
      <c r="AR8" s="874"/>
      <c r="AS8" s="874"/>
      <c r="AT8" s="874"/>
      <c r="AU8" s="874"/>
      <c r="AV8" s="874"/>
      <c r="AW8" s="874"/>
      <c r="AX8" s="874"/>
      <c r="AY8" s="874"/>
      <c r="AZ8" s="874"/>
      <c r="BA8" s="874"/>
      <c r="BB8" s="874"/>
      <c r="BC8" s="874"/>
      <c r="BD8" s="874"/>
      <c r="BE8" s="874"/>
      <c r="BF8" s="874"/>
      <c r="BG8" s="874"/>
      <c r="BH8" s="874"/>
      <c r="BI8" s="874"/>
      <c r="BJ8" s="874"/>
      <c r="BK8" s="874"/>
      <c r="BL8" s="874"/>
      <c r="BM8" s="874"/>
      <c r="BN8" s="874"/>
      <c r="BO8" s="874"/>
      <c r="BP8" s="874"/>
      <c r="BQ8" s="874"/>
      <c r="BR8" s="874"/>
      <c r="BS8" s="874"/>
      <c r="BT8" s="874"/>
      <c r="BU8" s="874"/>
      <c r="BV8" s="874"/>
      <c r="BW8" s="874"/>
      <c r="BX8" s="874"/>
      <c r="BY8" s="874"/>
      <c r="BZ8" s="874"/>
      <c r="CA8" s="874"/>
      <c r="CB8" s="874"/>
      <c r="CC8" s="874"/>
      <c r="CD8" s="874"/>
      <c r="CE8" s="874"/>
      <c r="CF8" s="874"/>
      <c r="CG8" s="874"/>
      <c r="CH8" s="874"/>
      <c r="CI8" s="874"/>
      <c r="CJ8" s="874"/>
      <c r="CK8" s="874"/>
      <c r="CL8" s="874"/>
      <c r="CM8" s="874"/>
      <c r="CN8" s="874"/>
      <c r="CO8" s="874"/>
      <c r="CP8" s="874"/>
      <c r="CQ8" s="874"/>
      <c r="CR8" s="874"/>
      <c r="CS8" s="874"/>
      <c r="CT8" s="874"/>
      <c r="CU8" s="874"/>
      <c r="CV8" s="874"/>
      <c r="CW8" s="874"/>
      <c r="CX8" s="874"/>
      <c r="CY8" s="874"/>
      <c r="CZ8" s="874"/>
      <c r="DA8" s="874"/>
      <c r="DB8" s="874"/>
      <c r="DC8" s="874"/>
      <c r="DD8" s="874"/>
      <c r="DE8" s="874"/>
      <c r="DF8" s="874"/>
      <c r="DG8" s="874"/>
      <c r="DH8" s="874"/>
      <c r="DI8" s="874"/>
      <c r="DJ8" s="874"/>
      <c r="DK8" s="874"/>
      <c r="DL8" s="874"/>
      <c r="DM8" s="874"/>
      <c r="DN8" s="874"/>
      <c r="DO8" s="874"/>
      <c r="DP8" s="874"/>
      <c r="DQ8" s="874"/>
      <c r="DR8" s="874"/>
      <c r="DS8" s="874"/>
      <c r="DT8" s="874"/>
      <c r="DU8" s="874"/>
      <c r="DV8" s="874"/>
      <c r="DW8" s="874"/>
      <c r="DX8" s="874"/>
      <c r="DY8" s="874"/>
      <c r="DZ8" s="874"/>
      <c r="EA8" s="874"/>
      <c r="EB8" s="874"/>
      <c r="EC8" s="874"/>
      <c r="ED8" s="874"/>
      <c r="EE8" s="874"/>
      <c r="EF8" s="874"/>
      <c r="EG8" s="874"/>
      <c r="EH8" s="874"/>
      <c r="EI8" s="874"/>
      <c r="EJ8" s="874"/>
      <c r="EK8" s="874"/>
      <c r="EL8" s="874"/>
      <c r="EM8" s="874"/>
      <c r="EN8" s="874"/>
      <c r="EO8" s="874"/>
      <c r="EP8" s="874"/>
      <c r="EQ8" s="874"/>
      <c r="ER8" s="874"/>
      <c r="ES8" s="874"/>
      <c r="ET8" s="874"/>
      <c r="EU8" s="874"/>
      <c r="EV8" s="874"/>
      <c r="EW8" s="874"/>
      <c r="EX8" s="874"/>
      <c r="EY8" s="874"/>
      <c r="EZ8" s="874"/>
      <c r="FA8" s="874"/>
      <c r="FB8" s="874"/>
      <c r="FC8" s="874"/>
      <c r="FD8" s="874"/>
      <c r="FE8" s="874"/>
      <c r="FF8" s="874"/>
      <c r="FG8" s="874"/>
      <c r="FH8" s="874"/>
      <c r="FI8" s="874"/>
      <c r="FJ8" s="874"/>
      <c r="FK8" s="874"/>
      <c r="FL8" s="874"/>
      <c r="FM8" s="874"/>
      <c r="FN8" s="874"/>
      <c r="FO8" s="874"/>
      <c r="FP8" s="874"/>
      <c r="FQ8" s="874"/>
      <c r="FR8" s="874"/>
      <c r="FS8" s="874"/>
      <c r="FT8" s="874"/>
      <c r="FU8" s="874"/>
      <c r="FV8" s="874"/>
      <c r="FW8" s="874"/>
      <c r="FX8" s="874"/>
      <c r="FY8" s="874"/>
      <c r="FZ8" s="874"/>
      <c r="GA8" s="874"/>
      <c r="GB8" s="874"/>
      <c r="GC8" s="874"/>
      <c r="GD8" s="874"/>
      <c r="GE8" s="874"/>
      <c r="GF8" s="874"/>
      <c r="GG8" s="874"/>
      <c r="GH8" s="874"/>
      <c r="GI8" s="874"/>
      <c r="GJ8" s="874"/>
      <c r="GK8" s="874"/>
      <c r="GL8" s="874"/>
      <c r="GM8" s="874"/>
      <c r="GN8" s="874"/>
      <c r="GO8" s="874"/>
      <c r="GP8" s="874"/>
      <c r="GQ8" s="874"/>
      <c r="GR8" s="874"/>
      <c r="GS8" s="874"/>
      <c r="GT8" s="874"/>
      <c r="GU8" s="874"/>
      <c r="GV8" s="874"/>
      <c r="GW8" s="874"/>
      <c r="GX8" s="874"/>
      <c r="GY8" s="874"/>
      <c r="GZ8" s="874"/>
      <c r="HA8" s="874"/>
      <c r="HB8" s="874"/>
      <c r="HC8" s="874"/>
      <c r="HD8" s="874"/>
      <c r="HE8" s="874"/>
      <c r="HF8" s="874"/>
      <c r="HG8" s="874"/>
      <c r="HH8" s="874"/>
      <c r="HI8" s="874"/>
      <c r="HJ8" s="874"/>
      <c r="HK8" s="874"/>
      <c r="HL8" s="874"/>
      <c r="HM8" s="874"/>
      <c r="HN8" s="874"/>
      <c r="HO8" s="874"/>
      <c r="HP8" s="874"/>
      <c r="HQ8" s="874"/>
      <c r="HR8" s="874"/>
      <c r="HS8" s="874"/>
      <c r="HT8" s="874"/>
      <c r="HU8" s="874"/>
      <c r="HV8" s="874"/>
      <c r="HW8" s="874"/>
      <c r="HX8" s="874"/>
      <c r="HY8" s="874"/>
      <c r="HZ8" s="874"/>
      <c r="IA8" s="874"/>
      <c r="IB8" s="874"/>
      <c r="IC8" s="874"/>
      <c r="ID8" s="874"/>
      <c r="IE8" s="874"/>
      <c r="IF8" s="874"/>
      <c r="IG8" s="874"/>
      <c r="IH8" s="874"/>
      <c r="II8" s="874"/>
      <c r="IJ8" s="874"/>
      <c r="IK8" s="874"/>
      <c r="IL8" s="874"/>
      <c r="IM8" s="874"/>
      <c r="IN8" s="874"/>
      <c r="IO8" s="874"/>
      <c r="IP8" s="874"/>
      <c r="IQ8" s="874"/>
      <c r="IR8" s="874"/>
      <c r="IS8" s="874"/>
      <c r="IT8" s="874"/>
      <c r="IU8" s="874"/>
      <c r="IV8" s="874"/>
    </row>
    <row r="9" spans="1:256" ht="15.75">
      <c r="A9" s="1825"/>
      <c r="B9" s="1826"/>
      <c r="C9" s="899" t="s">
        <v>361</v>
      </c>
      <c r="D9" s="881"/>
      <c r="E9" s="881"/>
      <c r="F9" s="894" t="s">
        <v>362</v>
      </c>
      <c r="G9" s="894" t="s">
        <v>363</v>
      </c>
      <c r="H9" s="894" t="s">
        <v>364</v>
      </c>
      <c r="I9" s="894" t="s">
        <v>364</v>
      </c>
      <c r="J9" s="894" t="s">
        <v>353</v>
      </c>
      <c r="K9" s="894" t="s">
        <v>365</v>
      </c>
      <c r="L9" s="894" t="s">
        <v>366</v>
      </c>
      <c r="M9" s="949" t="s">
        <v>367</v>
      </c>
      <c r="N9" s="1825"/>
      <c r="O9" s="1826"/>
      <c r="P9" s="894" t="s">
        <v>368</v>
      </c>
      <c r="Q9" s="894" t="s">
        <v>369</v>
      </c>
      <c r="R9" s="894"/>
      <c r="S9" s="894" t="s">
        <v>370</v>
      </c>
      <c r="T9" s="896" t="s">
        <v>371</v>
      </c>
      <c r="U9" s="896" t="s">
        <v>372</v>
      </c>
      <c r="V9" s="896" t="s">
        <v>373</v>
      </c>
      <c r="W9" s="896" t="s">
        <v>374</v>
      </c>
      <c r="X9" s="896" t="s">
        <v>538</v>
      </c>
      <c r="Y9" s="896" t="s">
        <v>540</v>
      </c>
      <c r="Z9" s="953" t="s">
        <v>352</v>
      </c>
      <c r="AA9" s="886"/>
      <c r="AB9" s="886"/>
      <c r="AC9" s="886"/>
      <c r="AD9" s="886"/>
      <c r="AE9" s="886"/>
      <c r="AF9" s="886"/>
      <c r="AG9" s="886"/>
      <c r="AH9" s="886"/>
      <c r="AI9" s="886"/>
      <c r="AJ9" s="886"/>
      <c r="AK9" s="886"/>
      <c r="AL9" s="886"/>
      <c r="AM9" s="886"/>
      <c r="AN9" s="886"/>
      <c r="AO9" s="886"/>
      <c r="AP9" s="886"/>
      <c r="AQ9" s="886"/>
      <c r="AR9" s="886"/>
      <c r="AS9" s="886"/>
      <c r="AT9" s="886"/>
      <c r="AU9" s="886"/>
      <c r="AV9" s="886"/>
      <c r="AW9" s="886"/>
      <c r="AX9" s="886"/>
      <c r="AY9" s="886"/>
      <c r="AZ9" s="886"/>
      <c r="BA9" s="886"/>
      <c r="BB9" s="886"/>
      <c r="BC9" s="886"/>
      <c r="BD9" s="886"/>
      <c r="BE9" s="886"/>
      <c r="BF9" s="886"/>
      <c r="BG9" s="886"/>
      <c r="BH9" s="886"/>
      <c r="BI9" s="886"/>
      <c r="BJ9" s="886"/>
      <c r="BK9" s="886"/>
      <c r="BL9" s="886"/>
      <c r="BM9" s="886"/>
      <c r="BN9" s="886"/>
      <c r="BO9" s="886"/>
      <c r="BP9" s="886"/>
      <c r="BQ9" s="886"/>
      <c r="BR9" s="886"/>
      <c r="BS9" s="886"/>
      <c r="BT9" s="886"/>
      <c r="BU9" s="886"/>
      <c r="BV9" s="886"/>
      <c r="BW9" s="886"/>
      <c r="BX9" s="886"/>
      <c r="BY9" s="886"/>
      <c r="BZ9" s="886"/>
      <c r="CA9" s="886"/>
      <c r="CB9" s="886"/>
      <c r="CC9" s="886"/>
      <c r="CD9" s="886"/>
      <c r="CE9" s="886"/>
      <c r="CF9" s="886"/>
      <c r="CG9" s="886"/>
      <c r="CH9" s="886"/>
      <c r="CI9" s="886"/>
      <c r="CJ9" s="886"/>
      <c r="CK9" s="886"/>
      <c r="CL9" s="886"/>
      <c r="CM9" s="886"/>
      <c r="CN9" s="886"/>
      <c r="CO9" s="886"/>
      <c r="CP9" s="886"/>
      <c r="CQ9" s="886"/>
      <c r="CR9" s="886"/>
      <c r="CS9" s="886"/>
      <c r="CT9" s="886"/>
      <c r="CU9" s="886"/>
      <c r="CV9" s="886"/>
      <c r="CW9" s="886"/>
      <c r="CX9" s="886"/>
      <c r="CY9" s="886"/>
      <c r="CZ9" s="886"/>
      <c r="DA9" s="886"/>
      <c r="DB9" s="886"/>
      <c r="DC9" s="886"/>
      <c r="DD9" s="886"/>
      <c r="DE9" s="886"/>
      <c r="DF9" s="886"/>
      <c r="DG9" s="886"/>
      <c r="DH9" s="886"/>
      <c r="DI9" s="886"/>
      <c r="DJ9" s="886"/>
      <c r="DK9" s="886"/>
      <c r="DL9" s="886"/>
      <c r="DM9" s="886"/>
      <c r="DN9" s="886"/>
      <c r="DO9" s="886"/>
      <c r="DP9" s="886"/>
      <c r="DQ9" s="886"/>
      <c r="DR9" s="886"/>
      <c r="DS9" s="886"/>
      <c r="DT9" s="886"/>
      <c r="DU9" s="886"/>
      <c r="DV9" s="886"/>
      <c r="DW9" s="886"/>
      <c r="DX9" s="886"/>
      <c r="DY9" s="886"/>
      <c r="DZ9" s="886"/>
      <c r="EA9" s="886"/>
      <c r="EB9" s="886"/>
      <c r="EC9" s="886"/>
      <c r="ED9" s="886"/>
      <c r="EE9" s="886"/>
      <c r="EF9" s="886"/>
      <c r="EG9" s="886"/>
      <c r="EH9" s="886"/>
      <c r="EI9" s="886"/>
      <c r="EJ9" s="886"/>
      <c r="EK9" s="886"/>
      <c r="EL9" s="886"/>
      <c r="EM9" s="886"/>
      <c r="EN9" s="886"/>
      <c r="EO9" s="886"/>
      <c r="EP9" s="886"/>
      <c r="EQ9" s="886"/>
      <c r="ER9" s="886"/>
      <c r="ES9" s="886"/>
      <c r="ET9" s="886"/>
      <c r="EU9" s="886"/>
      <c r="EV9" s="886"/>
      <c r="EW9" s="886"/>
      <c r="EX9" s="886"/>
      <c r="EY9" s="886"/>
      <c r="EZ9" s="886"/>
      <c r="FA9" s="886"/>
      <c r="FB9" s="886"/>
      <c r="FC9" s="886"/>
      <c r="FD9" s="886"/>
      <c r="FE9" s="886"/>
      <c r="FF9" s="886"/>
      <c r="FG9" s="886"/>
      <c r="FH9" s="886"/>
      <c r="FI9" s="886"/>
      <c r="FJ9" s="886"/>
      <c r="FK9" s="886"/>
      <c r="FL9" s="886"/>
      <c r="FM9" s="886"/>
      <c r="FN9" s="886"/>
      <c r="FO9" s="886"/>
      <c r="FP9" s="886"/>
      <c r="FQ9" s="886"/>
      <c r="FR9" s="886"/>
      <c r="FS9" s="886"/>
      <c r="FT9" s="886"/>
      <c r="FU9" s="886"/>
      <c r="FV9" s="886"/>
      <c r="FW9" s="886"/>
      <c r="FX9" s="886"/>
      <c r="FY9" s="886"/>
      <c r="FZ9" s="886"/>
      <c r="GA9" s="886"/>
      <c r="GB9" s="886"/>
      <c r="GC9" s="886"/>
      <c r="GD9" s="886"/>
      <c r="GE9" s="886"/>
      <c r="GF9" s="886"/>
      <c r="GG9" s="886"/>
      <c r="GH9" s="886"/>
      <c r="GI9" s="886"/>
      <c r="GJ9" s="886"/>
      <c r="GK9" s="886"/>
      <c r="GL9" s="886"/>
      <c r="GM9" s="886"/>
      <c r="GN9" s="886"/>
      <c r="GO9" s="886"/>
      <c r="GP9" s="886"/>
      <c r="GQ9" s="886"/>
      <c r="GR9" s="886"/>
      <c r="GS9" s="886"/>
      <c r="GT9" s="886"/>
      <c r="GU9" s="886"/>
      <c r="GV9" s="886"/>
      <c r="GW9" s="886"/>
      <c r="GX9" s="886"/>
      <c r="GY9" s="886"/>
      <c r="GZ9" s="886"/>
      <c r="HA9" s="886"/>
      <c r="HB9" s="886"/>
      <c r="HC9" s="886"/>
      <c r="HD9" s="886"/>
      <c r="HE9" s="886"/>
      <c r="HF9" s="886"/>
      <c r="HG9" s="886"/>
      <c r="HH9" s="886"/>
      <c r="HI9" s="886"/>
      <c r="HJ9" s="886"/>
      <c r="HK9" s="886"/>
      <c r="HL9" s="886"/>
      <c r="HM9" s="886"/>
      <c r="HN9" s="886"/>
      <c r="HO9" s="886"/>
      <c r="HP9" s="886"/>
      <c r="HQ9" s="886"/>
      <c r="HR9" s="886"/>
      <c r="HS9" s="886"/>
      <c r="HT9" s="886"/>
      <c r="HU9" s="886"/>
      <c r="HV9" s="886"/>
      <c r="HW9" s="886"/>
      <c r="HX9" s="886"/>
      <c r="HY9" s="886"/>
      <c r="HZ9" s="886"/>
      <c r="IA9" s="886"/>
      <c r="IB9" s="886"/>
      <c r="IC9" s="886"/>
      <c r="ID9" s="886"/>
      <c r="IE9" s="886"/>
      <c r="IF9" s="886"/>
      <c r="IG9" s="886"/>
      <c r="IH9" s="886"/>
      <c r="II9" s="886"/>
      <c r="IJ9" s="886"/>
      <c r="IK9" s="886"/>
      <c r="IL9" s="886"/>
      <c r="IM9" s="886"/>
      <c r="IN9" s="886"/>
      <c r="IO9" s="886"/>
      <c r="IP9" s="886"/>
      <c r="IQ9" s="886"/>
      <c r="IR9" s="886"/>
      <c r="IS9" s="886"/>
      <c r="IT9" s="886"/>
      <c r="IU9" s="886"/>
      <c r="IV9" s="886"/>
    </row>
    <row r="10" spans="1:256" ht="15.75">
      <c r="A10" s="1827"/>
      <c r="B10" s="1828"/>
      <c r="C10" s="900" t="s">
        <v>377</v>
      </c>
      <c r="D10" s="901" t="s">
        <v>1177</v>
      </c>
      <c r="E10" s="901" t="s">
        <v>378</v>
      </c>
      <c r="F10" s="902" t="s">
        <v>379</v>
      </c>
      <c r="G10" s="902" t="s">
        <v>379</v>
      </c>
      <c r="H10" s="902" t="s">
        <v>379</v>
      </c>
      <c r="I10" s="902" t="s">
        <v>379</v>
      </c>
      <c r="J10" s="902" t="s">
        <v>380</v>
      </c>
      <c r="K10" s="902" t="s">
        <v>381</v>
      </c>
      <c r="L10" s="902" t="s">
        <v>381</v>
      </c>
      <c r="M10" s="950" t="s">
        <v>381</v>
      </c>
      <c r="N10" s="1827"/>
      <c r="O10" s="1828"/>
      <c r="P10" s="902" t="s">
        <v>382</v>
      </c>
      <c r="Q10" s="902" t="s">
        <v>383</v>
      </c>
      <c r="R10" s="902" t="s">
        <v>384</v>
      </c>
      <c r="S10" s="902" t="s">
        <v>385</v>
      </c>
      <c r="T10" s="903" t="s">
        <v>386</v>
      </c>
      <c r="U10" s="903" t="s">
        <v>387</v>
      </c>
      <c r="V10" s="896" t="s">
        <v>387</v>
      </c>
      <c r="W10" s="903" t="s">
        <v>537</v>
      </c>
      <c r="X10" s="903" t="s">
        <v>539</v>
      </c>
      <c r="Y10" s="903" t="s">
        <v>541</v>
      </c>
      <c r="Z10" s="954" t="s">
        <v>541</v>
      </c>
      <c r="AA10" s="886"/>
      <c r="AB10" s="886"/>
      <c r="AC10" s="886"/>
      <c r="AD10" s="886"/>
      <c r="AE10" s="886"/>
      <c r="AF10" s="886"/>
      <c r="AG10" s="886"/>
      <c r="AH10" s="886"/>
      <c r="AI10" s="886"/>
      <c r="AJ10" s="886"/>
      <c r="AK10" s="886"/>
      <c r="AL10" s="886"/>
      <c r="AM10" s="886"/>
      <c r="AN10" s="886"/>
      <c r="AO10" s="886"/>
      <c r="AP10" s="886"/>
      <c r="AQ10" s="886"/>
      <c r="AR10" s="886"/>
      <c r="AS10" s="886"/>
      <c r="AT10" s="886"/>
      <c r="AU10" s="886"/>
      <c r="AV10" s="886"/>
      <c r="AW10" s="886"/>
      <c r="AX10" s="886"/>
      <c r="AY10" s="886"/>
      <c r="AZ10" s="886"/>
      <c r="BA10" s="886"/>
      <c r="BB10" s="886"/>
      <c r="BC10" s="886"/>
      <c r="BD10" s="886"/>
      <c r="BE10" s="886"/>
      <c r="BF10" s="886"/>
      <c r="BG10" s="886"/>
      <c r="BH10" s="886"/>
      <c r="BI10" s="886"/>
      <c r="BJ10" s="886"/>
      <c r="BK10" s="886"/>
      <c r="BL10" s="886"/>
      <c r="BM10" s="886"/>
      <c r="BN10" s="886"/>
      <c r="BO10" s="886"/>
      <c r="BP10" s="886"/>
      <c r="BQ10" s="886"/>
      <c r="BR10" s="886"/>
      <c r="BS10" s="886"/>
      <c r="BT10" s="886"/>
      <c r="BU10" s="886"/>
      <c r="BV10" s="886"/>
      <c r="BW10" s="886"/>
      <c r="BX10" s="886"/>
      <c r="BY10" s="886"/>
      <c r="BZ10" s="886"/>
      <c r="CA10" s="886"/>
      <c r="CB10" s="886"/>
      <c r="CC10" s="886"/>
      <c r="CD10" s="886"/>
      <c r="CE10" s="886"/>
      <c r="CF10" s="886"/>
      <c r="CG10" s="886"/>
      <c r="CH10" s="886"/>
      <c r="CI10" s="886"/>
      <c r="CJ10" s="886"/>
      <c r="CK10" s="886"/>
      <c r="CL10" s="886"/>
      <c r="CM10" s="886"/>
      <c r="CN10" s="886"/>
      <c r="CO10" s="886"/>
      <c r="CP10" s="886"/>
      <c r="CQ10" s="886"/>
      <c r="CR10" s="886"/>
      <c r="CS10" s="886"/>
      <c r="CT10" s="886"/>
      <c r="CU10" s="886"/>
      <c r="CV10" s="886"/>
      <c r="CW10" s="886"/>
      <c r="CX10" s="886"/>
      <c r="CY10" s="886"/>
      <c r="CZ10" s="886"/>
      <c r="DA10" s="886"/>
      <c r="DB10" s="886"/>
      <c r="DC10" s="886"/>
      <c r="DD10" s="886"/>
      <c r="DE10" s="886"/>
      <c r="DF10" s="886"/>
      <c r="DG10" s="886"/>
      <c r="DH10" s="886"/>
      <c r="DI10" s="886"/>
      <c r="DJ10" s="886"/>
      <c r="DK10" s="886"/>
      <c r="DL10" s="886"/>
      <c r="DM10" s="886"/>
      <c r="DN10" s="886"/>
      <c r="DO10" s="886"/>
      <c r="DP10" s="886"/>
      <c r="DQ10" s="886"/>
      <c r="DR10" s="886"/>
      <c r="DS10" s="886"/>
      <c r="DT10" s="886"/>
      <c r="DU10" s="886"/>
      <c r="DV10" s="886"/>
      <c r="DW10" s="886"/>
      <c r="DX10" s="886"/>
      <c r="DY10" s="886"/>
      <c r="DZ10" s="886"/>
      <c r="EA10" s="886"/>
      <c r="EB10" s="886"/>
      <c r="EC10" s="886"/>
      <c r="ED10" s="886"/>
      <c r="EE10" s="886"/>
      <c r="EF10" s="886"/>
      <c r="EG10" s="886"/>
      <c r="EH10" s="886"/>
      <c r="EI10" s="886"/>
      <c r="EJ10" s="886"/>
      <c r="EK10" s="886"/>
      <c r="EL10" s="886"/>
      <c r="EM10" s="886"/>
      <c r="EN10" s="886"/>
      <c r="EO10" s="886"/>
      <c r="EP10" s="886"/>
      <c r="EQ10" s="886"/>
      <c r="ER10" s="886"/>
      <c r="ES10" s="886"/>
      <c r="ET10" s="886"/>
      <c r="EU10" s="886"/>
      <c r="EV10" s="886"/>
      <c r="EW10" s="886"/>
      <c r="EX10" s="886"/>
      <c r="EY10" s="886"/>
      <c r="EZ10" s="886"/>
      <c r="FA10" s="886"/>
      <c r="FB10" s="886"/>
      <c r="FC10" s="886"/>
      <c r="FD10" s="886"/>
      <c r="FE10" s="886"/>
      <c r="FF10" s="886"/>
      <c r="FG10" s="886"/>
      <c r="FH10" s="886"/>
      <c r="FI10" s="886"/>
      <c r="FJ10" s="886"/>
      <c r="FK10" s="886"/>
      <c r="FL10" s="886"/>
      <c r="FM10" s="886"/>
      <c r="FN10" s="886"/>
      <c r="FO10" s="886"/>
      <c r="FP10" s="886"/>
      <c r="FQ10" s="886"/>
      <c r="FR10" s="886"/>
      <c r="FS10" s="886"/>
      <c r="FT10" s="886"/>
      <c r="FU10" s="886"/>
      <c r="FV10" s="886"/>
      <c r="FW10" s="886"/>
      <c r="FX10" s="886"/>
      <c r="FY10" s="886"/>
      <c r="FZ10" s="886"/>
      <c r="GA10" s="886"/>
      <c r="GB10" s="886"/>
      <c r="GC10" s="886"/>
      <c r="GD10" s="886"/>
      <c r="GE10" s="886"/>
      <c r="GF10" s="886"/>
      <c r="GG10" s="886"/>
      <c r="GH10" s="886"/>
      <c r="GI10" s="886"/>
      <c r="GJ10" s="886"/>
      <c r="GK10" s="886"/>
      <c r="GL10" s="886"/>
      <c r="GM10" s="886"/>
      <c r="GN10" s="886"/>
      <c r="GO10" s="886"/>
      <c r="GP10" s="886"/>
      <c r="GQ10" s="886"/>
      <c r="GR10" s="886"/>
      <c r="GS10" s="886"/>
      <c r="GT10" s="886"/>
      <c r="GU10" s="886"/>
      <c r="GV10" s="886"/>
      <c r="GW10" s="886"/>
      <c r="GX10" s="886"/>
      <c r="GY10" s="886"/>
      <c r="GZ10" s="886"/>
      <c r="HA10" s="886"/>
      <c r="HB10" s="886"/>
      <c r="HC10" s="886"/>
      <c r="HD10" s="886"/>
      <c r="HE10" s="886"/>
      <c r="HF10" s="886"/>
      <c r="HG10" s="886"/>
      <c r="HH10" s="886"/>
      <c r="HI10" s="886"/>
      <c r="HJ10" s="886"/>
      <c r="HK10" s="886"/>
      <c r="HL10" s="886"/>
      <c r="HM10" s="886"/>
      <c r="HN10" s="886"/>
      <c r="HO10" s="886"/>
      <c r="HP10" s="886"/>
      <c r="HQ10" s="886"/>
      <c r="HR10" s="886"/>
      <c r="HS10" s="886"/>
      <c r="HT10" s="886"/>
      <c r="HU10" s="886"/>
      <c r="HV10" s="886"/>
      <c r="HW10" s="886"/>
      <c r="HX10" s="886"/>
      <c r="HY10" s="886"/>
      <c r="HZ10" s="886"/>
      <c r="IA10" s="886"/>
      <c r="IB10" s="886"/>
      <c r="IC10" s="886"/>
      <c r="ID10" s="886"/>
      <c r="IE10" s="886"/>
      <c r="IF10" s="886"/>
      <c r="IG10" s="886"/>
      <c r="IH10" s="886"/>
      <c r="II10" s="886"/>
      <c r="IJ10" s="886"/>
      <c r="IK10" s="886"/>
      <c r="IL10" s="886"/>
      <c r="IM10" s="886"/>
      <c r="IN10" s="886"/>
      <c r="IO10" s="886"/>
      <c r="IP10" s="886"/>
      <c r="IQ10" s="886"/>
      <c r="IR10" s="886"/>
      <c r="IS10" s="886"/>
      <c r="IT10" s="886"/>
      <c r="IU10" s="886"/>
      <c r="IV10" s="886"/>
    </row>
    <row r="11" spans="1:26" ht="10.5" customHeight="1">
      <c r="A11" s="904"/>
      <c r="B11" s="905"/>
      <c r="C11" s="904"/>
      <c r="D11" s="904"/>
      <c r="E11" s="904"/>
      <c r="F11" s="904"/>
      <c r="G11" s="904"/>
      <c r="H11" s="904"/>
      <c r="I11" s="904"/>
      <c r="J11" s="904"/>
      <c r="K11" s="904"/>
      <c r="L11" s="904"/>
      <c r="M11" s="904"/>
      <c r="N11" s="904"/>
      <c r="O11" s="905"/>
      <c r="P11" s="904"/>
      <c r="Q11" s="904"/>
      <c r="R11" s="904"/>
      <c r="S11" s="904"/>
      <c r="T11" s="904"/>
      <c r="U11" s="904"/>
      <c r="V11" s="904"/>
      <c r="W11" s="904"/>
      <c r="X11" s="904"/>
      <c r="Y11" s="904"/>
      <c r="Z11" s="904"/>
    </row>
    <row r="12" spans="1:256" ht="25.5" customHeight="1">
      <c r="A12" s="906" t="s">
        <v>1165</v>
      </c>
      <c r="B12" s="907">
        <v>2003</v>
      </c>
      <c r="C12" s="242">
        <v>11</v>
      </c>
      <c r="D12" s="106">
        <v>10</v>
      </c>
      <c r="E12" s="106">
        <v>1</v>
      </c>
      <c r="F12" s="106">
        <v>0</v>
      </c>
      <c r="G12" s="106">
        <v>2</v>
      </c>
      <c r="H12" s="106">
        <v>3</v>
      </c>
      <c r="I12" s="106">
        <v>6</v>
      </c>
      <c r="J12" s="106">
        <v>2</v>
      </c>
      <c r="K12" s="106">
        <v>2</v>
      </c>
      <c r="L12" s="106">
        <v>2</v>
      </c>
      <c r="M12" s="106">
        <v>5</v>
      </c>
      <c r="N12" s="910" t="s">
        <v>391</v>
      </c>
      <c r="O12" s="911">
        <v>2003</v>
      </c>
      <c r="P12" s="106">
        <v>5</v>
      </c>
      <c r="Q12" s="106">
        <v>0</v>
      </c>
      <c r="R12" s="106">
        <v>5</v>
      </c>
      <c r="S12" s="106">
        <v>1</v>
      </c>
      <c r="T12" s="909">
        <v>0</v>
      </c>
      <c r="U12" s="909">
        <v>11</v>
      </c>
      <c r="V12" s="909">
        <v>0</v>
      </c>
      <c r="W12" s="909">
        <v>5</v>
      </c>
      <c r="X12" s="909">
        <v>2</v>
      </c>
      <c r="Y12" s="909">
        <v>3</v>
      </c>
      <c r="Z12" s="909">
        <v>1</v>
      </c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8"/>
      <c r="AL12" s="908"/>
      <c r="AM12" s="908"/>
      <c r="AN12" s="908"/>
      <c r="AO12" s="908"/>
      <c r="AP12" s="908"/>
      <c r="AQ12" s="908"/>
      <c r="AR12" s="908"/>
      <c r="AS12" s="908"/>
      <c r="AT12" s="908"/>
      <c r="AU12" s="908"/>
      <c r="AV12" s="908"/>
      <c r="AW12" s="908"/>
      <c r="AX12" s="908"/>
      <c r="AY12" s="908"/>
      <c r="AZ12" s="908"/>
      <c r="BA12" s="908"/>
      <c r="BB12" s="908"/>
      <c r="BC12" s="908"/>
      <c r="BD12" s="908"/>
      <c r="BE12" s="908"/>
      <c r="BF12" s="908"/>
      <c r="BG12" s="908"/>
      <c r="BH12" s="908"/>
      <c r="BI12" s="908"/>
      <c r="BJ12" s="908"/>
      <c r="BK12" s="908"/>
      <c r="BL12" s="908"/>
      <c r="BM12" s="908"/>
      <c r="BN12" s="908"/>
      <c r="BO12" s="908"/>
      <c r="BP12" s="908"/>
      <c r="BQ12" s="908"/>
      <c r="BR12" s="908"/>
      <c r="BS12" s="908"/>
      <c r="BT12" s="908"/>
      <c r="BU12" s="908"/>
      <c r="BV12" s="908"/>
      <c r="BW12" s="908"/>
      <c r="BX12" s="908"/>
      <c r="BY12" s="908"/>
      <c r="BZ12" s="908"/>
      <c r="CA12" s="908"/>
      <c r="CB12" s="908"/>
      <c r="CC12" s="908"/>
      <c r="CD12" s="908"/>
      <c r="CE12" s="908"/>
      <c r="CF12" s="908"/>
      <c r="CG12" s="908"/>
      <c r="CH12" s="908"/>
      <c r="CI12" s="908"/>
      <c r="CJ12" s="908"/>
      <c r="CK12" s="908"/>
      <c r="CL12" s="908"/>
      <c r="CM12" s="908"/>
      <c r="CN12" s="908"/>
      <c r="CO12" s="908"/>
      <c r="CP12" s="908"/>
      <c r="CQ12" s="908"/>
      <c r="CR12" s="908"/>
      <c r="CS12" s="908"/>
      <c r="CT12" s="908"/>
      <c r="CU12" s="908"/>
      <c r="CV12" s="908"/>
      <c r="CW12" s="908"/>
      <c r="CX12" s="908"/>
      <c r="CY12" s="908"/>
      <c r="CZ12" s="908"/>
      <c r="DA12" s="908"/>
      <c r="DB12" s="908"/>
      <c r="DC12" s="908"/>
      <c r="DD12" s="908"/>
      <c r="DE12" s="908"/>
      <c r="DF12" s="908"/>
      <c r="DG12" s="908"/>
      <c r="DH12" s="908"/>
      <c r="DI12" s="908"/>
      <c r="DJ12" s="908"/>
      <c r="DK12" s="908"/>
      <c r="DL12" s="908"/>
      <c r="DM12" s="908"/>
      <c r="DN12" s="908"/>
      <c r="DO12" s="908"/>
      <c r="DP12" s="908"/>
      <c r="DQ12" s="908"/>
      <c r="DR12" s="908"/>
      <c r="DS12" s="908"/>
      <c r="DT12" s="908"/>
      <c r="DU12" s="908"/>
      <c r="DV12" s="908"/>
      <c r="DW12" s="908"/>
      <c r="DX12" s="908"/>
      <c r="DY12" s="908"/>
      <c r="DZ12" s="908"/>
      <c r="EA12" s="908"/>
      <c r="EB12" s="908"/>
      <c r="EC12" s="908"/>
      <c r="ED12" s="908"/>
      <c r="EE12" s="908"/>
      <c r="EF12" s="908"/>
      <c r="EG12" s="908"/>
      <c r="EH12" s="908"/>
      <c r="EI12" s="908"/>
      <c r="EJ12" s="908"/>
      <c r="EK12" s="908"/>
      <c r="EL12" s="908"/>
      <c r="EM12" s="908"/>
      <c r="EN12" s="908"/>
      <c r="EO12" s="908"/>
      <c r="EP12" s="908"/>
      <c r="EQ12" s="908"/>
      <c r="ER12" s="908"/>
      <c r="ES12" s="908"/>
      <c r="ET12" s="908"/>
      <c r="EU12" s="908"/>
      <c r="EV12" s="908"/>
      <c r="EW12" s="908"/>
      <c r="EX12" s="908"/>
      <c r="EY12" s="908"/>
      <c r="EZ12" s="908"/>
      <c r="FA12" s="908"/>
      <c r="FB12" s="908"/>
      <c r="FC12" s="908"/>
      <c r="FD12" s="908"/>
      <c r="FE12" s="908"/>
      <c r="FF12" s="908"/>
      <c r="FG12" s="908"/>
      <c r="FH12" s="908"/>
      <c r="FI12" s="908"/>
      <c r="FJ12" s="908"/>
      <c r="FK12" s="908"/>
      <c r="FL12" s="908"/>
      <c r="FM12" s="908"/>
      <c r="FN12" s="908"/>
      <c r="FO12" s="908"/>
      <c r="FP12" s="908"/>
      <c r="FQ12" s="908"/>
      <c r="FR12" s="908"/>
      <c r="FS12" s="908"/>
      <c r="FT12" s="908"/>
      <c r="FU12" s="908"/>
      <c r="FV12" s="908"/>
      <c r="FW12" s="908"/>
      <c r="FX12" s="908"/>
      <c r="FY12" s="908"/>
      <c r="FZ12" s="908"/>
      <c r="GA12" s="908"/>
      <c r="GB12" s="908"/>
      <c r="GC12" s="908"/>
      <c r="GD12" s="908"/>
      <c r="GE12" s="908"/>
      <c r="GF12" s="908"/>
      <c r="GG12" s="908"/>
      <c r="GH12" s="908"/>
      <c r="GI12" s="908"/>
      <c r="GJ12" s="908"/>
      <c r="GK12" s="908"/>
      <c r="GL12" s="908"/>
      <c r="GM12" s="908"/>
      <c r="GN12" s="908"/>
      <c r="GO12" s="908"/>
      <c r="GP12" s="908"/>
      <c r="GQ12" s="908"/>
      <c r="GR12" s="908"/>
      <c r="GS12" s="908"/>
      <c r="GT12" s="908"/>
      <c r="GU12" s="908"/>
      <c r="GV12" s="908"/>
      <c r="GW12" s="908"/>
      <c r="GX12" s="908"/>
      <c r="GY12" s="908"/>
      <c r="GZ12" s="908"/>
      <c r="HA12" s="908"/>
      <c r="HB12" s="908"/>
      <c r="HC12" s="908"/>
      <c r="HD12" s="908"/>
      <c r="HE12" s="908"/>
      <c r="HF12" s="908"/>
      <c r="HG12" s="908"/>
      <c r="HH12" s="908"/>
      <c r="HI12" s="908"/>
      <c r="HJ12" s="908"/>
      <c r="HK12" s="908"/>
      <c r="HL12" s="908"/>
      <c r="HM12" s="908"/>
      <c r="HN12" s="908"/>
      <c r="HO12" s="908"/>
      <c r="HP12" s="908"/>
      <c r="HQ12" s="908"/>
      <c r="HR12" s="908"/>
      <c r="HS12" s="908"/>
      <c r="HT12" s="908"/>
      <c r="HU12" s="908"/>
      <c r="HV12" s="908"/>
      <c r="HW12" s="908"/>
      <c r="HX12" s="908"/>
      <c r="HY12" s="908"/>
      <c r="HZ12" s="908"/>
      <c r="IA12" s="908"/>
      <c r="IB12" s="908"/>
      <c r="IC12" s="908"/>
      <c r="ID12" s="908"/>
      <c r="IE12" s="908"/>
      <c r="IF12" s="908"/>
      <c r="IG12" s="908"/>
      <c r="IH12" s="908"/>
      <c r="II12" s="908"/>
      <c r="IJ12" s="908"/>
      <c r="IK12" s="908"/>
      <c r="IL12" s="908"/>
      <c r="IM12" s="908"/>
      <c r="IN12" s="908"/>
      <c r="IO12" s="908"/>
      <c r="IP12" s="908"/>
      <c r="IQ12" s="908"/>
      <c r="IR12" s="908"/>
      <c r="IS12" s="908"/>
      <c r="IT12" s="908"/>
      <c r="IU12" s="908"/>
      <c r="IV12" s="908"/>
    </row>
    <row r="13" spans="1:256" ht="25.5" customHeight="1">
      <c r="A13" s="906" t="s">
        <v>1166</v>
      </c>
      <c r="B13" s="907">
        <v>2004</v>
      </c>
      <c r="C13" s="242">
        <v>11</v>
      </c>
      <c r="D13" s="106">
        <v>10</v>
      </c>
      <c r="E13" s="106">
        <v>1</v>
      </c>
      <c r="F13" s="106">
        <v>0</v>
      </c>
      <c r="G13" s="106">
        <v>2</v>
      </c>
      <c r="H13" s="106">
        <v>3</v>
      </c>
      <c r="I13" s="106">
        <v>6</v>
      </c>
      <c r="J13" s="106">
        <v>2</v>
      </c>
      <c r="K13" s="106">
        <v>2</v>
      </c>
      <c r="L13" s="106">
        <v>2</v>
      </c>
      <c r="M13" s="106">
        <v>5</v>
      </c>
      <c r="N13" s="910" t="s">
        <v>392</v>
      </c>
      <c r="O13" s="911">
        <v>2004</v>
      </c>
      <c r="P13" s="106">
        <v>5</v>
      </c>
      <c r="Q13" s="106">
        <v>0</v>
      </c>
      <c r="R13" s="106">
        <v>5</v>
      </c>
      <c r="S13" s="106">
        <v>1</v>
      </c>
      <c r="T13" s="909">
        <v>0</v>
      </c>
      <c r="U13" s="909">
        <v>11</v>
      </c>
      <c r="V13" s="909">
        <v>0</v>
      </c>
      <c r="W13" s="909">
        <v>5</v>
      </c>
      <c r="X13" s="909">
        <v>2</v>
      </c>
      <c r="Y13" s="909">
        <v>3</v>
      </c>
      <c r="Z13" s="909">
        <v>1</v>
      </c>
      <c r="AA13" s="908"/>
      <c r="AB13" s="908"/>
      <c r="AC13" s="908"/>
      <c r="AD13" s="908"/>
      <c r="AE13" s="908"/>
      <c r="AF13" s="908"/>
      <c r="AG13" s="908"/>
      <c r="AH13" s="908"/>
      <c r="AI13" s="908"/>
      <c r="AJ13" s="908"/>
      <c r="AK13" s="908"/>
      <c r="AL13" s="908"/>
      <c r="AM13" s="908"/>
      <c r="AN13" s="908"/>
      <c r="AO13" s="908"/>
      <c r="AP13" s="908"/>
      <c r="AQ13" s="908"/>
      <c r="AR13" s="908"/>
      <c r="AS13" s="908"/>
      <c r="AT13" s="908"/>
      <c r="AU13" s="908"/>
      <c r="AV13" s="908"/>
      <c r="AW13" s="908"/>
      <c r="AX13" s="908"/>
      <c r="AY13" s="908"/>
      <c r="AZ13" s="908"/>
      <c r="BA13" s="908"/>
      <c r="BB13" s="908"/>
      <c r="BC13" s="908"/>
      <c r="BD13" s="908"/>
      <c r="BE13" s="908"/>
      <c r="BF13" s="908"/>
      <c r="BG13" s="908"/>
      <c r="BH13" s="908"/>
      <c r="BI13" s="908"/>
      <c r="BJ13" s="908"/>
      <c r="BK13" s="908"/>
      <c r="BL13" s="908"/>
      <c r="BM13" s="908"/>
      <c r="BN13" s="908"/>
      <c r="BO13" s="908"/>
      <c r="BP13" s="908"/>
      <c r="BQ13" s="908"/>
      <c r="BR13" s="908"/>
      <c r="BS13" s="908"/>
      <c r="BT13" s="908"/>
      <c r="BU13" s="908"/>
      <c r="BV13" s="908"/>
      <c r="BW13" s="908"/>
      <c r="BX13" s="908"/>
      <c r="BY13" s="908"/>
      <c r="BZ13" s="908"/>
      <c r="CA13" s="908"/>
      <c r="CB13" s="908"/>
      <c r="CC13" s="908"/>
      <c r="CD13" s="908"/>
      <c r="CE13" s="908"/>
      <c r="CF13" s="908"/>
      <c r="CG13" s="908"/>
      <c r="CH13" s="908"/>
      <c r="CI13" s="908"/>
      <c r="CJ13" s="908"/>
      <c r="CK13" s="908"/>
      <c r="CL13" s="908"/>
      <c r="CM13" s="908"/>
      <c r="CN13" s="908"/>
      <c r="CO13" s="908"/>
      <c r="CP13" s="908"/>
      <c r="CQ13" s="908"/>
      <c r="CR13" s="908"/>
      <c r="CS13" s="908"/>
      <c r="CT13" s="908"/>
      <c r="CU13" s="908"/>
      <c r="CV13" s="908"/>
      <c r="CW13" s="908"/>
      <c r="CX13" s="908"/>
      <c r="CY13" s="908"/>
      <c r="CZ13" s="908"/>
      <c r="DA13" s="908"/>
      <c r="DB13" s="908"/>
      <c r="DC13" s="908"/>
      <c r="DD13" s="908"/>
      <c r="DE13" s="908"/>
      <c r="DF13" s="908"/>
      <c r="DG13" s="908"/>
      <c r="DH13" s="908"/>
      <c r="DI13" s="908"/>
      <c r="DJ13" s="908"/>
      <c r="DK13" s="908"/>
      <c r="DL13" s="908"/>
      <c r="DM13" s="908"/>
      <c r="DN13" s="908"/>
      <c r="DO13" s="908"/>
      <c r="DP13" s="908"/>
      <c r="DQ13" s="908"/>
      <c r="DR13" s="908"/>
      <c r="DS13" s="908"/>
      <c r="DT13" s="908"/>
      <c r="DU13" s="908"/>
      <c r="DV13" s="908"/>
      <c r="DW13" s="908"/>
      <c r="DX13" s="908"/>
      <c r="DY13" s="908"/>
      <c r="DZ13" s="908"/>
      <c r="EA13" s="908"/>
      <c r="EB13" s="908"/>
      <c r="EC13" s="908"/>
      <c r="ED13" s="908"/>
      <c r="EE13" s="908"/>
      <c r="EF13" s="908"/>
      <c r="EG13" s="908"/>
      <c r="EH13" s="908"/>
      <c r="EI13" s="908"/>
      <c r="EJ13" s="908"/>
      <c r="EK13" s="908"/>
      <c r="EL13" s="908"/>
      <c r="EM13" s="908"/>
      <c r="EN13" s="908"/>
      <c r="EO13" s="908"/>
      <c r="EP13" s="908"/>
      <c r="EQ13" s="908"/>
      <c r="ER13" s="908"/>
      <c r="ES13" s="908"/>
      <c r="ET13" s="908"/>
      <c r="EU13" s="908"/>
      <c r="EV13" s="908"/>
      <c r="EW13" s="908"/>
      <c r="EX13" s="908"/>
      <c r="EY13" s="908"/>
      <c r="EZ13" s="908"/>
      <c r="FA13" s="908"/>
      <c r="FB13" s="908"/>
      <c r="FC13" s="908"/>
      <c r="FD13" s="908"/>
      <c r="FE13" s="908"/>
      <c r="FF13" s="908"/>
      <c r="FG13" s="908"/>
      <c r="FH13" s="908"/>
      <c r="FI13" s="908"/>
      <c r="FJ13" s="908"/>
      <c r="FK13" s="908"/>
      <c r="FL13" s="908"/>
      <c r="FM13" s="908"/>
      <c r="FN13" s="908"/>
      <c r="FO13" s="908"/>
      <c r="FP13" s="908"/>
      <c r="FQ13" s="908"/>
      <c r="FR13" s="908"/>
      <c r="FS13" s="908"/>
      <c r="FT13" s="908"/>
      <c r="FU13" s="908"/>
      <c r="FV13" s="908"/>
      <c r="FW13" s="908"/>
      <c r="FX13" s="908"/>
      <c r="FY13" s="908"/>
      <c r="FZ13" s="908"/>
      <c r="GA13" s="908"/>
      <c r="GB13" s="908"/>
      <c r="GC13" s="908"/>
      <c r="GD13" s="908"/>
      <c r="GE13" s="908"/>
      <c r="GF13" s="908"/>
      <c r="GG13" s="908"/>
      <c r="GH13" s="908"/>
      <c r="GI13" s="908"/>
      <c r="GJ13" s="908"/>
      <c r="GK13" s="908"/>
      <c r="GL13" s="908"/>
      <c r="GM13" s="908"/>
      <c r="GN13" s="908"/>
      <c r="GO13" s="908"/>
      <c r="GP13" s="908"/>
      <c r="GQ13" s="908"/>
      <c r="GR13" s="908"/>
      <c r="GS13" s="908"/>
      <c r="GT13" s="908"/>
      <c r="GU13" s="908"/>
      <c r="GV13" s="908"/>
      <c r="GW13" s="908"/>
      <c r="GX13" s="908"/>
      <c r="GY13" s="908"/>
      <c r="GZ13" s="908"/>
      <c r="HA13" s="908"/>
      <c r="HB13" s="908"/>
      <c r="HC13" s="908"/>
      <c r="HD13" s="908"/>
      <c r="HE13" s="908"/>
      <c r="HF13" s="908"/>
      <c r="HG13" s="908"/>
      <c r="HH13" s="908"/>
      <c r="HI13" s="908"/>
      <c r="HJ13" s="908"/>
      <c r="HK13" s="908"/>
      <c r="HL13" s="908"/>
      <c r="HM13" s="908"/>
      <c r="HN13" s="908"/>
      <c r="HO13" s="908"/>
      <c r="HP13" s="908"/>
      <c r="HQ13" s="908"/>
      <c r="HR13" s="908"/>
      <c r="HS13" s="908"/>
      <c r="HT13" s="908"/>
      <c r="HU13" s="908"/>
      <c r="HV13" s="908"/>
      <c r="HW13" s="908"/>
      <c r="HX13" s="908"/>
      <c r="HY13" s="908"/>
      <c r="HZ13" s="908"/>
      <c r="IA13" s="908"/>
      <c r="IB13" s="908"/>
      <c r="IC13" s="908"/>
      <c r="ID13" s="908"/>
      <c r="IE13" s="908"/>
      <c r="IF13" s="908"/>
      <c r="IG13" s="908"/>
      <c r="IH13" s="908"/>
      <c r="II13" s="908"/>
      <c r="IJ13" s="908"/>
      <c r="IK13" s="908"/>
      <c r="IL13" s="908"/>
      <c r="IM13" s="908"/>
      <c r="IN13" s="908"/>
      <c r="IO13" s="908"/>
      <c r="IP13" s="908"/>
      <c r="IQ13" s="908"/>
      <c r="IR13" s="908"/>
      <c r="IS13" s="908"/>
      <c r="IT13" s="908"/>
      <c r="IU13" s="908"/>
      <c r="IV13" s="908"/>
    </row>
    <row r="14" spans="1:256" ht="25.5" customHeight="1">
      <c r="A14" s="906" t="s">
        <v>1167</v>
      </c>
      <c r="B14" s="907">
        <v>2005</v>
      </c>
      <c r="C14" s="242">
        <v>11</v>
      </c>
      <c r="D14" s="106">
        <v>10</v>
      </c>
      <c r="E14" s="106">
        <v>1</v>
      </c>
      <c r="F14" s="106">
        <v>0</v>
      </c>
      <c r="G14" s="106">
        <v>2</v>
      </c>
      <c r="H14" s="106">
        <v>3</v>
      </c>
      <c r="I14" s="106">
        <v>6</v>
      </c>
      <c r="J14" s="106">
        <v>2</v>
      </c>
      <c r="K14" s="106">
        <v>2</v>
      </c>
      <c r="L14" s="106">
        <v>2</v>
      </c>
      <c r="M14" s="106">
        <v>5</v>
      </c>
      <c r="N14" s="910" t="s">
        <v>393</v>
      </c>
      <c r="O14" s="911">
        <v>2005</v>
      </c>
      <c r="P14" s="106">
        <v>5</v>
      </c>
      <c r="Q14" s="106">
        <v>0</v>
      </c>
      <c r="R14" s="106">
        <v>5</v>
      </c>
      <c r="S14" s="106">
        <v>1</v>
      </c>
      <c r="T14" s="909">
        <v>0</v>
      </c>
      <c r="U14" s="909">
        <v>11</v>
      </c>
      <c r="V14" s="909">
        <v>0</v>
      </c>
      <c r="W14" s="909">
        <v>0</v>
      </c>
      <c r="X14" s="909">
        <v>7</v>
      </c>
      <c r="Y14" s="909">
        <v>2</v>
      </c>
      <c r="Z14" s="909">
        <v>2</v>
      </c>
      <c r="AA14" s="908"/>
      <c r="AB14" s="908"/>
      <c r="AC14" s="908"/>
      <c r="AD14" s="908"/>
      <c r="AE14" s="908"/>
      <c r="AF14" s="908"/>
      <c r="AG14" s="908"/>
      <c r="AH14" s="908"/>
      <c r="AI14" s="908"/>
      <c r="AJ14" s="908"/>
      <c r="AK14" s="908"/>
      <c r="AL14" s="908"/>
      <c r="AM14" s="908"/>
      <c r="AN14" s="908"/>
      <c r="AO14" s="908"/>
      <c r="AP14" s="908"/>
      <c r="AQ14" s="908"/>
      <c r="AR14" s="908"/>
      <c r="AS14" s="908"/>
      <c r="AT14" s="908"/>
      <c r="AU14" s="908"/>
      <c r="AV14" s="908"/>
      <c r="AW14" s="908"/>
      <c r="AX14" s="908"/>
      <c r="AY14" s="908"/>
      <c r="AZ14" s="908"/>
      <c r="BA14" s="908"/>
      <c r="BB14" s="908"/>
      <c r="BC14" s="908"/>
      <c r="BD14" s="908"/>
      <c r="BE14" s="908"/>
      <c r="BF14" s="908"/>
      <c r="BG14" s="908"/>
      <c r="BH14" s="908"/>
      <c r="BI14" s="908"/>
      <c r="BJ14" s="908"/>
      <c r="BK14" s="908"/>
      <c r="BL14" s="908"/>
      <c r="BM14" s="908"/>
      <c r="BN14" s="908"/>
      <c r="BO14" s="908"/>
      <c r="BP14" s="908"/>
      <c r="BQ14" s="908"/>
      <c r="BR14" s="908"/>
      <c r="BS14" s="908"/>
      <c r="BT14" s="908"/>
      <c r="BU14" s="908"/>
      <c r="BV14" s="908"/>
      <c r="BW14" s="908"/>
      <c r="BX14" s="908"/>
      <c r="BY14" s="908"/>
      <c r="BZ14" s="908"/>
      <c r="CA14" s="908"/>
      <c r="CB14" s="908"/>
      <c r="CC14" s="908"/>
      <c r="CD14" s="908"/>
      <c r="CE14" s="908"/>
      <c r="CF14" s="908"/>
      <c r="CG14" s="908"/>
      <c r="CH14" s="908"/>
      <c r="CI14" s="908"/>
      <c r="CJ14" s="908"/>
      <c r="CK14" s="908"/>
      <c r="CL14" s="908"/>
      <c r="CM14" s="908"/>
      <c r="CN14" s="908"/>
      <c r="CO14" s="908"/>
      <c r="CP14" s="908"/>
      <c r="CQ14" s="908"/>
      <c r="CR14" s="908"/>
      <c r="CS14" s="908"/>
      <c r="CT14" s="908"/>
      <c r="CU14" s="908"/>
      <c r="CV14" s="908"/>
      <c r="CW14" s="908"/>
      <c r="CX14" s="908"/>
      <c r="CY14" s="908"/>
      <c r="CZ14" s="908"/>
      <c r="DA14" s="908"/>
      <c r="DB14" s="908"/>
      <c r="DC14" s="908"/>
      <c r="DD14" s="908"/>
      <c r="DE14" s="908"/>
      <c r="DF14" s="908"/>
      <c r="DG14" s="908"/>
      <c r="DH14" s="908"/>
      <c r="DI14" s="908"/>
      <c r="DJ14" s="908"/>
      <c r="DK14" s="908"/>
      <c r="DL14" s="908"/>
      <c r="DM14" s="908"/>
      <c r="DN14" s="908"/>
      <c r="DO14" s="908"/>
      <c r="DP14" s="908"/>
      <c r="DQ14" s="908"/>
      <c r="DR14" s="908"/>
      <c r="DS14" s="908"/>
      <c r="DT14" s="908"/>
      <c r="DU14" s="908"/>
      <c r="DV14" s="908"/>
      <c r="DW14" s="908"/>
      <c r="DX14" s="908"/>
      <c r="DY14" s="908"/>
      <c r="DZ14" s="908"/>
      <c r="EA14" s="908"/>
      <c r="EB14" s="908"/>
      <c r="EC14" s="908"/>
      <c r="ED14" s="908"/>
      <c r="EE14" s="908"/>
      <c r="EF14" s="908"/>
      <c r="EG14" s="908"/>
      <c r="EH14" s="908"/>
      <c r="EI14" s="908"/>
      <c r="EJ14" s="908"/>
      <c r="EK14" s="908"/>
      <c r="EL14" s="908"/>
      <c r="EM14" s="908"/>
      <c r="EN14" s="908"/>
      <c r="EO14" s="908"/>
      <c r="EP14" s="908"/>
      <c r="EQ14" s="908"/>
      <c r="ER14" s="908"/>
      <c r="ES14" s="908"/>
      <c r="ET14" s="908"/>
      <c r="EU14" s="908"/>
      <c r="EV14" s="908"/>
      <c r="EW14" s="908"/>
      <c r="EX14" s="908"/>
      <c r="EY14" s="908"/>
      <c r="EZ14" s="908"/>
      <c r="FA14" s="908"/>
      <c r="FB14" s="908"/>
      <c r="FC14" s="908"/>
      <c r="FD14" s="908"/>
      <c r="FE14" s="908"/>
      <c r="FF14" s="908"/>
      <c r="FG14" s="908"/>
      <c r="FH14" s="908"/>
      <c r="FI14" s="908"/>
      <c r="FJ14" s="908"/>
      <c r="FK14" s="908"/>
      <c r="FL14" s="908"/>
      <c r="FM14" s="908"/>
      <c r="FN14" s="908"/>
      <c r="FO14" s="908"/>
      <c r="FP14" s="908"/>
      <c r="FQ14" s="908"/>
      <c r="FR14" s="908"/>
      <c r="FS14" s="908"/>
      <c r="FT14" s="908"/>
      <c r="FU14" s="908"/>
      <c r="FV14" s="908"/>
      <c r="FW14" s="908"/>
      <c r="FX14" s="908"/>
      <c r="FY14" s="908"/>
      <c r="FZ14" s="908"/>
      <c r="GA14" s="908"/>
      <c r="GB14" s="908"/>
      <c r="GC14" s="908"/>
      <c r="GD14" s="908"/>
      <c r="GE14" s="908"/>
      <c r="GF14" s="908"/>
      <c r="GG14" s="908"/>
      <c r="GH14" s="908"/>
      <c r="GI14" s="908"/>
      <c r="GJ14" s="908"/>
      <c r="GK14" s="908"/>
      <c r="GL14" s="908"/>
      <c r="GM14" s="908"/>
      <c r="GN14" s="908"/>
      <c r="GO14" s="908"/>
      <c r="GP14" s="908"/>
      <c r="GQ14" s="908"/>
      <c r="GR14" s="908"/>
      <c r="GS14" s="908"/>
      <c r="GT14" s="908"/>
      <c r="GU14" s="908"/>
      <c r="GV14" s="908"/>
      <c r="GW14" s="908"/>
      <c r="GX14" s="908"/>
      <c r="GY14" s="908"/>
      <c r="GZ14" s="908"/>
      <c r="HA14" s="908"/>
      <c r="HB14" s="908"/>
      <c r="HC14" s="908"/>
      <c r="HD14" s="908"/>
      <c r="HE14" s="908"/>
      <c r="HF14" s="908"/>
      <c r="HG14" s="908"/>
      <c r="HH14" s="908"/>
      <c r="HI14" s="908"/>
      <c r="HJ14" s="908"/>
      <c r="HK14" s="908"/>
      <c r="HL14" s="908"/>
      <c r="HM14" s="908"/>
      <c r="HN14" s="908"/>
      <c r="HO14" s="908"/>
      <c r="HP14" s="908"/>
      <c r="HQ14" s="908"/>
      <c r="HR14" s="908"/>
      <c r="HS14" s="908"/>
      <c r="HT14" s="908"/>
      <c r="HU14" s="908"/>
      <c r="HV14" s="908"/>
      <c r="HW14" s="908"/>
      <c r="HX14" s="908"/>
      <c r="HY14" s="908"/>
      <c r="HZ14" s="908"/>
      <c r="IA14" s="908"/>
      <c r="IB14" s="908"/>
      <c r="IC14" s="908"/>
      <c r="ID14" s="908"/>
      <c r="IE14" s="908"/>
      <c r="IF14" s="908"/>
      <c r="IG14" s="908"/>
      <c r="IH14" s="908"/>
      <c r="II14" s="908"/>
      <c r="IJ14" s="908"/>
      <c r="IK14" s="908"/>
      <c r="IL14" s="908"/>
      <c r="IM14" s="908"/>
      <c r="IN14" s="908"/>
      <c r="IO14" s="908"/>
      <c r="IP14" s="908"/>
      <c r="IQ14" s="908"/>
      <c r="IR14" s="908"/>
      <c r="IS14" s="908"/>
      <c r="IT14" s="908"/>
      <c r="IU14" s="908"/>
      <c r="IV14" s="908"/>
    </row>
    <row r="15" spans="1:256" ht="25.5" customHeight="1">
      <c r="A15" s="906" t="s">
        <v>1168</v>
      </c>
      <c r="B15" s="907">
        <v>2006</v>
      </c>
      <c r="C15" s="242">
        <v>11</v>
      </c>
      <c r="D15" s="106">
        <v>8</v>
      </c>
      <c r="E15" s="106">
        <v>3</v>
      </c>
      <c r="F15" s="106">
        <v>0</v>
      </c>
      <c r="G15" s="106">
        <v>1</v>
      </c>
      <c r="H15" s="106">
        <v>7</v>
      </c>
      <c r="I15" s="106">
        <v>3</v>
      </c>
      <c r="J15" s="106">
        <v>3</v>
      </c>
      <c r="K15" s="106">
        <v>2</v>
      </c>
      <c r="L15" s="106">
        <v>5</v>
      </c>
      <c r="M15" s="106">
        <v>1</v>
      </c>
      <c r="N15" s="910" t="s">
        <v>394</v>
      </c>
      <c r="O15" s="911">
        <v>2006</v>
      </c>
      <c r="P15" s="106">
        <v>3</v>
      </c>
      <c r="Q15" s="106">
        <v>1</v>
      </c>
      <c r="R15" s="106">
        <v>4</v>
      </c>
      <c r="S15" s="106">
        <v>3</v>
      </c>
      <c r="T15" s="909">
        <v>0</v>
      </c>
      <c r="U15" s="909">
        <v>3</v>
      </c>
      <c r="V15" s="909">
        <v>8</v>
      </c>
      <c r="W15" s="909">
        <v>4</v>
      </c>
      <c r="X15" s="909">
        <v>4</v>
      </c>
      <c r="Y15" s="909">
        <v>1</v>
      </c>
      <c r="Z15" s="909">
        <v>2</v>
      </c>
      <c r="AA15" s="908"/>
      <c r="AB15" s="908"/>
      <c r="AC15" s="908"/>
      <c r="AD15" s="908"/>
      <c r="AE15" s="908"/>
      <c r="AF15" s="908"/>
      <c r="AG15" s="908"/>
      <c r="AH15" s="908"/>
      <c r="AI15" s="908"/>
      <c r="AJ15" s="908"/>
      <c r="AK15" s="908"/>
      <c r="AL15" s="908"/>
      <c r="AM15" s="908"/>
      <c r="AN15" s="908"/>
      <c r="AO15" s="908"/>
      <c r="AP15" s="908"/>
      <c r="AQ15" s="908"/>
      <c r="AR15" s="908"/>
      <c r="AS15" s="908"/>
      <c r="AT15" s="908"/>
      <c r="AU15" s="908"/>
      <c r="AV15" s="908"/>
      <c r="AW15" s="908"/>
      <c r="AX15" s="908"/>
      <c r="AY15" s="908"/>
      <c r="AZ15" s="908"/>
      <c r="BA15" s="908"/>
      <c r="BB15" s="908"/>
      <c r="BC15" s="908"/>
      <c r="BD15" s="908"/>
      <c r="BE15" s="908"/>
      <c r="BF15" s="908"/>
      <c r="BG15" s="908"/>
      <c r="BH15" s="908"/>
      <c r="BI15" s="908"/>
      <c r="BJ15" s="908"/>
      <c r="BK15" s="908"/>
      <c r="BL15" s="908"/>
      <c r="BM15" s="908"/>
      <c r="BN15" s="908"/>
      <c r="BO15" s="908"/>
      <c r="BP15" s="908"/>
      <c r="BQ15" s="908"/>
      <c r="BR15" s="908"/>
      <c r="BS15" s="908"/>
      <c r="BT15" s="908"/>
      <c r="BU15" s="908"/>
      <c r="BV15" s="908"/>
      <c r="BW15" s="908"/>
      <c r="BX15" s="908"/>
      <c r="BY15" s="908"/>
      <c r="BZ15" s="908"/>
      <c r="CA15" s="908"/>
      <c r="CB15" s="908"/>
      <c r="CC15" s="908"/>
      <c r="CD15" s="908"/>
      <c r="CE15" s="908"/>
      <c r="CF15" s="908"/>
      <c r="CG15" s="908"/>
      <c r="CH15" s="908"/>
      <c r="CI15" s="908"/>
      <c r="CJ15" s="908"/>
      <c r="CK15" s="908"/>
      <c r="CL15" s="908"/>
      <c r="CM15" s="908"/>
      <c r="CN15" s="908"/>
      <c r="CO15" s="908"/>
      <c r="CP15" s="908"/>
      <c r="CQ15" s="908"/>
      <c r="CR15" s="908"/>
      <c r="CS15" s="908"/>
      <c r="CT15" s="908"/>
      <c r="CU15" s="908"/>
      <c r="CV15" s="908"/>
      <c r="CW15" s="908"/>
      <c r="CX15" s="908"/>
      <c r="CY15" s="908"/>
      <c r="CZ15" s="908"/>
      <c r="DA15" s="908"/>
      <c r="DB15" s="908"/>
      <c r="DC15" s="908"/>
      <c r="DD15" s="908"/>
      <c r="DE15" s="908"/>
      <c r="DF15" s="908"/>
      <c r="DG15" s="908"/>
      <c r="DH15" s="908"/>
      <c r="DI15" s="908"/>
      <c r="DJ15" s="908"/>
      <c r="DK15" s="908"/>
      <c r="DL15" s="908"/>
      <c r="DM15" s="908"/>
      <c r="DN15" s="908"/>
      <c r="DO15" s="908"/>
      <c r="DP15" s="908"/>
      <c r="DQ15" s="908"/>
      <c r="DR15" s="908"/>
      <c r="DS15" s="908"/>
      <c r="DT15" s="908"/>
      <c r="DU15" s="908"/>
      <c r="DV15" s="908"/>
      <c r="DW15" s="908"/>
      <c r="DX15" s="908"/>
      <c r="DY15" s="908"/>
      <c r="DZ15" s="908"/>
      <c r="EA15" s="908"/>
      <c r="EB15" s="908"/>
      <c r="EC15" s="908"/>
      <c r="ED15" s="908"/>
      <c r="EE15" s="908"/>
      <c r="EF15" s="908"/>
      <c r="EG15" s="908"/>
      <c r="EH15" s="908"/>
      <c r="EI15" s="908"/>
      <c r="EJ15" s="908"/>
      <c r="EK15" s="908"/>
      <c r="EL15" s="908"/>
      <c r="EM15" s="908"/>
      <c r="EN15" s="908"/>
      <c r="EO15" s="908"/>
      <c r="EP15" s="908"/>
      <c r="EQ15" s="908"/>
      <c r="ER15" s="908"/>
      <c r="ES15" s="908"/>
      <c r="ET15" s="908"/>
      <c r="EU15" s="908"/>
      <c r="EV15" s="908"/>
      <c r="EW15" s="908"/>
      <c r="EX15" s="908"/>
      <c r="EY15" s="908"/>
      <c r="EZ15" s="908"/>
      <c r="FA15" s="908"/>
      <c r="FB15" s="908"/>
      <c r="FC15" s="908"/>
      <c r="FD15" s="908"/>
      <c r="FE15" s="908"/>
      <c r="FF15" s="908"/>
      <c r="FG15" s="908"/>
      <c r="FH15" s="908"/>
      <c r="FI15" s="908"/>
      <c r="FJ15" s="908"/>
      <c r="FK15" s="908"/>
      <c r="FL15" s="908"/>
      <c r="FM15" s="908"/>
      <c r="FN15" s="908"/>
      <c r="FO15" s="908"/>
      <c r="FP15" s="908"/>
      <c r="FQ15" s="908"/>
      <c r="FR15" s="908"/>
      <c r="FS15" s="908"/>
      <c r="FT15" s="908"/>
      <c r="FU15" s="908"/>
      <c r="FV15" s="908"/>
      <c r="FW15" s="908"/>
      <c r="FX15" s="908"/>
      <c r="FY15" s="908"/>
      <c r="FZ15" s="908"/>
      <c r="GA15" s="908"/>
      <c r="GB15" s="908"/>
      <c r="GC15" s="908"/>
      <c r="GD15" s="908"/>
      <c r="GE15" s="908"/>
      <c r="GF15" s="908"/>
      <c r="GG15" s="908"/>
      <c r="GH15" s="908"/>
      <c r="GI15" s="908"/>
      <c r="GJ15" s="908"/>
      <c r="GK15" s="908"/>
      <c r="GL15" s="908"/>
      <c r="GM15" s="908"/>
      <c r="GN15" s="908"/>
      <c r="GO15" s="908"/>
      <c r="GP15" s="908"/>
      <c r="GQ15" s="908"/>
      <c r="GR15" s="908"/>
      <c r="GS15" s="908"/>
      <c r="GT15" s="908"/>
      <c r="GU15" s="908"/>
      <c r="GV15" s="908"/>
      <c r="GW15" s="908"/>
      <c r="GX15" s="908"/>
      <c r="GY15" s="908"/>
      <c r="GZ15" s="908"/>
      <c r="HA15" s="908"/>
      <c r="HB15" s="908"/>
      <c r="HC15" s="908"/>
      <c r="HD15" s="908"/>
      <c r="HE15" s="908"/>
      <c r="HF15" s="908"/>
      <c r="HG15" s="908"/>
      <c r="HH15" s="908"/>
      <c r="HI15" s="908"/>
      <c r="HJ15" s="908"/>
      <c r="HK15" s="908"/>
      <c r="HL15" s="908"/>
      <c r="HM15" s="908"/>
      <c r="HN15" s="908"/>
      <c r="HO15" s="908"/>
      <c r="HP15" s="908"/>
      <c r="HQ15" s="908"/>
      <c r="HR15" s="908"/>
      <c r="HS15" s="908"/>
      <c r="HT15" s="908"/>
      <c r="HU15" s="908"/>
      <c r="HV15" s="908"/>
      <c r="HW15" s="908"/>
      <c r="HX15" s="908"/>
      <c r="HY15" s="908"/>
      <c r="HZ15" s="908"/>
      <c r="IA15" s="908"/>
      <c r="IB15" s="908"/>
      <c r="IC15" s="908"/>
      <c r="ID15" s="908"/>
      <c r="IE15" s="908"/>
      <c r="IF15" s="908"/>
      <c r="IG15" s="908"/>
      <c r="IH15" s="908"/>
      <c r="II15" s="908"/>
      <c r="IJ15" s="908"/>
      <c r="IK15" s="908"/>
      <c r="IL15" s="908"/>
      <c r="IM15" s="908"/>
      <c r="IN15" s="908"/>
      <c r="IO15" s="908"/>
      <c r="IP15" s="908"/>
      <c r="IQ15" s="908"/>
      <c r="IR15" s="908"/>
      <c r="IS15" s="908"/>
      <c r="IT15" s="908"/>
      <c r="IU15" s="908"/>
      <c r="IV15" s="908"/>
    </row>
    <row r="16" spans="1:256" ht="25.5" customHeight="1">
      <c r="A16" s="906" t="s">
        <v>1169</v>
      </c>
      <c r="B16" s="907">
        <v>2007</v>
      </c>
      <c r="C16" s="242">
        <v>11</v>
      </c>
      <c r="D16" s="106">
        <v>8</v>
      </c>
      <c r="E16" s="106">
        <v>3</v>
      </c>
      <c r="F16" s="106">
        <v>0</v>
      </c>
      <c r="G16" s="106">
        <v>1</v>
      </c>
      <c r="H16" s="106">
        <v>7</v>
      </c>
      <c r="I16" s="106">
        <v>3</v>
      </c>
      <c r="J16" s="106">
        <v>3</v>
      </c>
      <c r="K16" s="106">
        <v>2</v>
      </c>
      <c r="L16" s="106">
        <v>5</v>
      </c>
      <c r="M16" s="106">
        <v>1</v>
      </c>
      <c r="N16" s="910" t="s">
        <v>395</v>
      </c>
      <c r="O16" s="911">
        <v>2007</v>
      </c>
      <c r="P16" s="106">
        <v>3</v>
      </c>
      <c r="Q16" s="106">
        <v>1</v>
      </c>
      <c r="R16" s="106">
        <v>4</v>
      </c>
      <c r="S16" s="106">
        <v>3</v>
      </c>
      <c r="T16" s="909">
        <v>0</v>
      </c>
      <c r="U16" s="909">
        <v>3</v>
      </c>
      <c r="V16" s="909">
        <v>8</v>
      </c>
      <c r="W16" s="909">
        <v>4</v>
      </c>
      <c r="X16" s="909">
        <v>4</v>
      </c>
      <c r="Y16" s="909">
        <v>1</v>
      </c>
      <c r="Z16" s="909">
        <v>2</v>
      </c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8"/>
      <c r="AL16" s="908"/>
      <c r="AM16" s="908"/>
      <c r="AN16" s="908"/>
      <c r="AO16" s="908"/>
      <c r="AP16" s="908"/>
      <c r="AQ16" s="908"/>
      <c r="AR16" s="908"/>
      <c r="AS16" s="908"/>
      <c r="AT16" s="908"/>
      <c r="AU16" s="908"/>
      <c r="AV16" s="908"/>
      <c r="AW16" s="908"/>
      <c r="AX16" s="908"/>
      <c r="AY16" s="908"/>
      <c r="AZ16" s="908"/>
      <c r="BA16" s="908"/>
      <c r="BB16" s="908"/>
      <c r="BC16" s="908"/>
      <c r="BD16" s="908"/>
      <c r="BE16" s="908"/>
      <c r="BF16" s="908"/>
      <c r="BG16" s="908"/>
      <c r="BH16" s="908"/>
      <c r="BI16" s="908"/>
      <c r="BJ16" s="908"/>
      <c r="BK16" s="908"/>
      <c r="BL16" s="908"/>
      <c r="BM16" s="908"/>
      <c r="BN16" s="908"/>
      <c r="BO16" s="908"/>
      <c r="BP16" s="908"/>
      <c r="BQ16" s="908"/>
      <c r="BR16" s="908"/>
      <c r="BS16" s="908"/>
      <c r="BT16" s="908"/>
      <c r="BU16" s="908"/>
      <c r="BV16" s="908"/>
      <c r="BW16" s="908"/>
      <c r="BX16" s="908"/>
      <c r="BY16" s="908"/>
      <c r="BZ16" s="908"/>
      <c r="CA16" s="908"/>
      <c r="CB16" s="908"/>
      <c r="CC16" s="908"/>
      <c r="CD16" s="908"/>
      <c r="CE16" s="908"/>
      <c r="CF16" s="908"/>
      <c r="CG16" s="908"/>
      <c r="CH16" s="908"/>
      <c r="CI16" s="908"/>
      <c r="CJ16" s="908"/>
      <c r="CK16" s="908"/>
      <c r="CL16" s="908"/>
      <c r="CM16" s="908"/>
      <c r="CN16" s="908"/>
      <c r="CO16" s="908"/>
      <c r="CP16" s="908"/>
      <c r="CQ16" s="908"/>
      <c r="CR16" s="908"/>
      <c r="CS16" s="908"/>
      <c r="CT16" s="908"/>
      <c r="CU16" s="908"/>
      <c r="CV16" s="908"/>
      <c r="CW16" s="908"/>
      <c r="CX16" s="908"/>
      <c r="CY16" s="908"/>
      <c r="CZ16" s="908"/>
      <c r="DA16" s="908"/>
      <c r="DB16" s="908"/>
      <c r="DC16" s="908"/>
      <c r="DD16" s="908"/>
      <c r="DE16" s="908"/>
      <c r="DF16" s="908"/>
      <c r="DG16" s="908"/>
      <c r="DH16" s="908"/>
      <c r="DI16" s="908"/>
      <c r="DJ16" s="908"/>
      <c r="DK16" s="908"/>
      <c r="DL16" s="908"/>
      <c r="DM16" s="908"/>
      <c r="DN16" s="908"/>
      <c r="DO16" s="908"/>
      <c r="DP16" s="908"/>
      <c r="DQ16" s="908"/>
      <c r="DR16" s="908"/>
      <c r="DS16" s="908"/>
      <c r="DT16" s="908"/>
      <c r="DU16" s="908"/>
      <c r="DV16" s="908"/>
      <c r="DW16" s="908"/>
      <c r="DX16" s="908"/>
      <c r="DY16" s="908"/>
      <c r="DZ16" s="908"/>
      <c r="EA16" s="908"/>
      <c r="EB16" s="908"/>
      <c r="EC16" s="908"/>
      <c r="ED16" s="908"/>
      <c r="EE16" s="908"/>
      <c r="EF16" s="908"/>
      <c r="EG16" s="908"/>
      <c r="EH16" s="908"/>
      <c r="EI16" s="908"/>
      <c r="EJ16" s="908"/>
      <c r="EK16" s="908"/>
      <c r="EL16" s="908"/>
      <c r="EM16" s="908"/>
      <c r="EN16" s="908"/>
      <c r="EO16" s="908"/>
      <c r="EP16" s="908"/>
      <c r="EQ16" s="908"/>
      <c r="ER16" s="908"/>
      <c r="ES16" s="908"/>
      <c r="ET16" s="908"/>
      <c r="EU16" s="908"/>
      <c r="EV16" s="908"/>
      <c r="EW16" s="908"/>
      <c r="EX16" s="908"/>
      <c r="EY16" s="908"/>
      <c r="EZ16" s="908"/>
      <c r="FA16" s="908"/>
      <c r="FB16" s="908"/>
      <c r="FC16" s="908"/>
      <c r="FD16" s="908"/>
      <c r="FE16" s="908"/>
      <c r="FF16" s="908"/>
      <c r="FG16" s="908"/>
      <c r="FH16" s="908"/>
      <c r="FI16" s="908"/>
      <c r="FJ16" s="908"/>
      <c r="FK16" s="908"/>
      <c r="FL16" s="908"/>
      <c r="FM16" s="908"/>
      <c r="FN16" s="908"/>
      <c r="FO16" s="908"/>
      <c r="FP16" s="908"/>
      <c r="FQ16" s="908"/>
      <c r="FR16" s="908"/>
      <c r="FS16" s="908"/>
      <c r="FT16" s="908"/>
      <c r="FU16" s="908"/>
      <c r="FV16" s="908"/>
      <c r="FW16" s="908"/>
      <c r="FX16" s="908"/>
      <c r="FY16" s="908"/>
      <c r="FZ16" s="908"/>
      <c r="GA16" s="908"/>
      <c r="GB16" s="908"/>
      <c r="GC16" s="908"/>
      <c r="GD16" s="908"/>
      <c r="GE16" s="908"/>
      <c r="GF16" s="908"/>
      <c r="GG16" s="908"/>
      <c r="GH16" s="908"/>
      <c r="GI16" s="908"/>
      <c r="GJ16" s="908"/>
      <c r="GK16" s="908"/>
      <c r="GL16" s="908"/>
      <c r="GM16" s="908"/>
      <c r="GN16" s="908"/>
      <c r="GO16" s="908"/>
      <c r="GP16" s="908"/>
      <c r="GQ16" s="908"/>
      <c r="GR16" s="908"/>
      <c r="GS16" s="908"/>
      <c r="GT16" s="908"/>
      <c r="GU16" s="908"/>
      <c r="GV16" s="908"/>
      <c r="GW16" s="908"/>
      <c r="GX16" s="908"/>
      <c r="GY16" s="908"/>
      <c r="GZ16" s="908"/>
      <c r="HA16" s="908"/>
      <c r="HB16" s="908"/>
      <c r="HC16" s="908"/>
      <c r="HD16" s="908"/>
      <c r="HE16" s="908"/>
      <c r="HF16" s="908"/>
      <c r="HG16" s="908"/>
      <c r="HH16" s="908"/>
      <c r="HI16" s="908"/>
      <c r="HJ16" s="908"/>
      <c r="HK16" s="908"/>
      <c r="HL16" s="908"/>
      <c r="HM16" s="908"/>
      <c r="HN16" s="908"/>
      <c r="HO16" s="908"/>
      <c r="HP16" s="908"/>
      <c r="HQ16" s="908"/>
      <c r="HR16" s="908"/>
      <c r="HS16" s="908"/>
      <c r="HT16" s="908"/>
      <c r="HU16" s="908"/>
      <c r="HV16" s="908"/>
      <c r="HW16" s="908"/>
      <c r="HX16" s="908"/>
      <c r="HY16" s="908"/>
      <c r="HZ16" s="908"/>
      <c r="IA16" s="908"/>
      <c r="IB16" s="908"/>
      <c r="IC16" s="908"/>
      <c r="ID16" s="908"/>
      <c r="IE16" s="908"/>
      <c r="IF16" s="908"/>
      <c r="IG16" s="908"/>
      <c r="IH16" s="908"/>
      <c r="II16" s="908"/>
      <c r="IJ16" s="908"/>
      <c r="IK16" s="908"/>
      <c r="IL16" s="908"/>
      <c r="IM16" s="908"/>
      <c r="IN16" s="908"/>
      <c r="IO16" s="908"/>
      <c r="IP16" s="908"/>
      <c r="IQ16" s="908"/>
      <c r="IR16" s="908"/>
      <c r="IS16" s="908"/>
      <c r="IT16" s="908"/>
      <c r="IU16" s="908"/>
      <c r="IV16" s="908"/>
    </row>
    <row r="17" spans="1:256" ht="25.5" customHeight="1">
      <c r="A17" s="906" t="s">
        <v>1172</v>
      </c>
      <c r="B17" s="907">
        <v>2008</v>
      </c>
      <c r="C17" s="242">
        <v>11</v>
      </c>
      <c r="D17" s="106">
        <v>8</v>
      </c>
      <c r="E17" s="106">
        <v>3</v>
      </c>
      <c r="F17" s="106">
        <v>0</v>
      </c>
      <c r="G17" s="106">
        <v>1</v>
      </c>
      <c r="H17" s="106">
        <v>7</v>
      </c>
      <c r="I17" s="106">
        <v>3</v>
      </c>
      <c r="J17" s="106">
        <v>3</v>
      </c>
      <c r="K17" s="106">
        <v>2</v>
      </c>
      <c r="L17" s="106">
        <v>5</v>
      </c>
      <c r="M17" s="106">
        <v>1</v>
      </c>
      <c r="N17" s="910" t="s">
        <v>396</v>
      </c>
      <c r="O17" s="911">
        <v>2008</v>
      </c>
      <c r="P17" s="106">
        <v>3</v>
      </c>
      <c r="Q17" s="106">
        <v>1</v>
      </c>
      <c r="R17" s="106">
        <v>4</v>
      </c>
      <c r="S17" s="106">
        <v>3</v>
      </c>
      <c r="T17" s="909">
        <v>0</v>
      </c>
      <c r="U17" s="909">
        <v>3</v>
      </c>
      <c r="V17" s="909">
        <v>8</v>
      </c>
      <c r="W17" s="909">
        <v>4</v>
      </c>
      <c r="X17" s="909">
        <v>4</v>
      </c>
      <c r="Y17" s="909">
        <v>1</v>
      </c>
      <c r="Z17" s="909">
        <v>2</v>
      </c>
      <c r="AA17" s="908"/>
      <c r="AB17" s="908"/>
      <c r="AC17" s="908"/>
      <c r="AD17" s="908"/>
      <c r="AE17" s="908"/>
      <c r="AF17" s="908"/>
      <c r="AG17" s="908"/>
      <c r="AH17" s="908"/>
      <c r="AI17" s="908"/>
      <c r="AJ17" s="908"/>
      <c r="AK17" s="908"/>
      <c r="AL17" s="908"/>
      <c r="AM17" s="908"/>
      <c r="AN17" s="908"/>
      <c r="AO17" s="908"/>
      <c r="AP17" s="908"/>
      <c r="AQ17" s="908"/>
      <c r="AR17" s="908"/>
      <c r="AS17" s="908"/>
      <c r="AT17" s="908"/>
      <c r="AU17" s="908"/>
      <c r="AV17" s="908"/>
      <c r="AW17" s="908"/>
      <c r="AX17" s="908"/>
      <c r="AY17" s="908"/>
      <c r="AZ17" s="908"/>
      <c r="BA17" s="908"/>
      <c r="BB17" s="908"/>
      <c r="BC17" s="908"/>
      <c r="BD17" s="908"/>
      <c r="BE17" s="908"/>
      <c r="BF17" s="908"/>
      <c r="BG17" s="908"/>
      <c r="BH17" s="908"/>
      <c r="BI17" s="908"/>
      <c r="BJ17" s="908"/>
      <c r="BK17" s="908"/>
      <c r="BL17" s="908"/>
      <c r="BM17" s="908"/>
      <c r="BN17" s="908"/>
      <c r="BO17" s="908"/>
      <c r="BP17" s="908"/>
      <c r="BQ17" s="908"/>
      <c r="BR17" s="908"/>
      <c r="BS17" s="908"/>
      <c r="BT17" s="908"/>
      <c r="BU17" s="908"/>
      <c r="BV17" s="908"/>
      <c r="BW17" s="908"/>
      <c r="BX17" s="908"/>
      <c r="BY17" s="908"/>
      <c r="BZ17" s="908"/>
      <c r="CA17" s="908"/>
      <c r="CB17" s="908"/>
      <c r="CC17" s="908"/>
      <c r="CD17" s="908"/>
      <c r="CE17" s="908"/>
      <c r="CF17" s="908"/>
      <c r="CG17" s="908"/>
      <c r="CH17" s="908"/>
      <c r="CI17" s="908"/>
      <c r="CJ17" s="908"/>
      <c r="CK17" s="908"/>
      <c r="CL17" s="908"/>
      <c r="CM17" s="908"/>
      <c r="CN17" s="908"/>
      <c r="CO17" s="908"/>
      <c r="CP17" s="908"/>
      <c r="CQ17" s="908"/>
      <c r="CR17" s="908"/>
      <c r="CS17" s="908"/>
      <c r="CT17" s="908"/>
      <c r="CU17" s="908"/>
      <c r="CV17" s="908"/>
      <c r="CW17" s="908"/>
      <c r="CX17" s="908"/>
      <c r="CY17" s="908"/>
      <c r="CZ17" s="908"/>
      <c r="DA17" s="908"/>
      <c r="DB17" s="908"/>
      <c r="DC17" s="908"/>
      <c r="DD17" s="908"/>
      <c r="DE17" s="908"/>
      <c r="DF17" s="908"/>
      <c r="DG17" s="908"/>
      <c r="DH17" s="908"/>
      <c r="DI17" s="908"/>
      <c r="DJ17" s="908"/>
      <c r="DK17" s="908"/>
      <c r="DL17" s="908"/>
      <c r="DM17" s="908"/>
      <c r="DN17" s="908"/>
      <c r="DO17" s="908"/>
      <c r="DP17" s="908"/>
      <c r="DQ17" s="908"/>
      <c r="DR17" s="908"/>
      <c r="DS17" s="908"/>
      <c r="DT17" s="908"/>
      <c r="DU17" s="908"/>
      <c r="DV17" s="908"/>
      <c r="DW17" s="908"/>
      <c r="DX17" s="908"/>
      <c r="DY17" s="908"/>
      <c r="DZ17" s="908"/>
      <c r="EA17" s="908"/>
      <c r="EB17" s="908"/>
      <c r="EC17" s="908"/>
      <c r="ED17" s="908"/>
      <c r="EE17" s="908"/>
      <c r="EF17" s="908"/>
      <c r="EG17" s="908"/>
      <c r="EH17" s="908"/>
      <c r="EI17" s="908"/>
      <c r="EJ17" s="908"/>
      <c r="EK17" s="908"/>
      <c r="EL17" s="908"/>
      <c r="EM17" s="908"/>
      <c r="EN17" s="908"/>
      <c r="EO17" s="908"/>
      <c r="EP17" s="908"/>
      <c r="EQ17" s="908"/>
      <c r="ER17" s="908"/>
      <c r="ES17" s="908"/>
      <c r="ET17" s="908"/>
      <c r="EU17" s="908"/>
      <c r="EV17" s="908"/>
      <c r="EW17" s="908"/>
      <c r="EX17" s="908"/>
      <c r="EY17" s="908"/>
      <c r="EZ17" s="908"/>
      <c r="FA17" s="908"/>
      <c r="FB17" s="908"/>
      <c r="FC17" s="908"/>
      <c r="FD17" s="908"/>
      <c r="FE17" s="908"/>
      <c r="FF17" s="908"/>
      <c r="FG17" s="908"/>
      <c r="FH17" s="908"/>
      <c r="FI17" s="908"/>
      <c r="FJ17" s="908"/>
      <c r="FK17" s="908"/>
      <c r="FL17" s="908"/>
      <c r="FM17" s="908"/>
      <c r="FN17" s="908"/>
      <c r="FO17" s="908"/>
      <c r="FP17" s="908"/>
      <c r="FQ17" s="908"/>
      <c r="FR17" s="908"/>
      <c r="FS17" s="908"/>
      <c r="FT17" s="908"/>
      <c r="FU17" s="908"/>
      <c r="FV17" s="908"/>
      <c r="FW17" s="908"/>
      <c r="FX17" s="908"/>
      <c r="FY17" s="908"/>
      <c r="FZ17" s="908"/>
      <c r="GA17" s="908"/>
      <c r="GB17" s="908"/>
      <c r="GC17" s="908"/>
      <c r="GD17" s="908"/>
      <c r="GE17" s="908"/>
      <c r="GF17" s="908"/>
      <c r="GG17" s="908"/>
      <c r="GH17" s="908"/>
      <c r="GI17" s="908"/>
      <c r="GJ17" s="908"/>
      <c r="GK17" s="908"/>
      <c r="GL17" s="908"/>
      <c r="GM17" s="908"/>
      <c r="GN17" s="908"/>
      <c r="GO17" s="908"/>
      <c r="GP17" s="908"/>
      <c r="GQ17" s="908"/>
      <c r="GR17" s="908"/>
      <c r="GS17" s="908"/>
      <c r="GT17" s="908"/>
      <c r="GU17" s="908"/>
      <c r="GV17" s="908"/>
      <c r="GW17" s="908"/>
      <c r="GX17" s="908"/>
      <c r="GY17" s="908"/>
      <c r="GZ17" s="908"/>
      <c r="HA17" s="908"/>
      <c r="HB17" s="908"/>
      <c r="HC17" s="908"/>
      <c r="HD17" s="908"/>
      <c r="HE17" s="908"/>
      <c r="HF17" s="908"/>
      <c r="HG17" s="908"/>
      <c r="HH17" s="908"/>
      <c r="HI17" s="908"/>
      <c r="HJ17" s="908"/>
      <c r="HK17" s="908"/>
      <c r="HL17" s="908"/>
      <c r="HM17" s="908"/>
      <c r="HN17" s="908"/>
      <c r="HO17" s="908"/>
      <c r="HP17" s="908"/>
      <c r="HQ17" s="908"/>
      <c r="HR17" s="908"/>
      <c r="HS17" s="908"/>
      <c r="HT17" s="908"/>
      <c r="HU17" s="908"/>
      <c r="HV17" s="908"/>
      <c r="HW17" s="908"/>
      <c r="HX17" s="908"/>
      <c r="HY17" s="908"/>
      <c r="HZ17" s="908"/>
      <c r="IA17" s="908"/>
      <c r="IB17" s="908"/>
      <c r="IC17" s="908"/>
      <c r="ID17" s="908"/>
      <c r="IE17" s="908"/>
      <c r="IF17" s="908"/>
      <c r="IG17" s="908"/>
      <c r="IH17" s="908"/>
      <c r="II17" s="908"/>
      <c r="IJ17" s="908"/>
      <c r="IK17" s="908"/>
      <c r="IL17" s="908"/>
      <c r="IM17" s="908"/>
      <c r="IN17" s="908"/>
      <c r="IO17" s="908"/>
      <c r="IP17" s="908"/>
      <c r="IQ17" s="908"/>
      <c r="IR17" s="908"/>
      <c r="IS17" s="908"/>
      <c r="IT17" s="908"/>
      <c r="IU17" s="908"/>
      <c r="IV17" s="908"/>
    </row>
    <row r="18" spans="1:256" ht="15.75">
      <c r="A18" s="1823" t="s">
        <v>308</v>
      </c>
      <c r="B18" s="1824"/>
      <c r="C18" s="873" t="s">
        <v>397</v>
      </c>
      <c r="D18" s="1829" t="s">
        <v>398</v>
      </c>
      <c r="E18" s="1830"/>
      <c r="F18" s="1820" t="s">
        <v>305</v>
      </c>
      <c r="G18" s="1818"/>
      <c r="H18" s="1831" t="s">
        <v>306</v>
      </c>
      <c r="I18" s="1819"/>
      <c r="J18" s="1820" t="s">
        <v>307</v>
      </c>
      <c r="K18" s="1818"/>
      <c r="L18" s="1818"/>
      <c r="M18" s="1818"/>
      <c r="N18" s="1823" t="s">
        <v>308</v>
      </c>
      <c r="O18" s="1824"/>
      <c r="P18" s="1820" t="s">
        <v>309</v>
      </c>
      <c r="Q18" s="1818"/>
      <c r="R18" s="1818"/>
      <c r="S18" s="1818"/>
      <c r="T18" s="1818" t="s">
        <v>310</v>
      </c>
      <c r="U18" s="1818"/>
      <c r="V18" s="1819"/>
      <c r="W18" s="1820" t="s">
        <v>399</v>
      </c>
      <c r="X18" s="1818"/>
      <c r="Y18" s="1818"/>
      <c r="Z18" s="1818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  <c r="AM18" s="874"/>
      <c r="AN18" s="874"/>
      <c r="AO18" s="874"/>
      <c r="AP18" s="874"/>
      <c r="AQ18" s="874"/>
      <c r="AR18" s="874"/>
      <c r="AS18" s="874"/>
      <c r="AT18" s="874"/>
      <c r="AU18" s="874"/>
      <c r="AV18" s="874"/>
      <c r="AW18" s="874"/>
      <c r="AX18" s="874"/>
      <c r="AY18" s="874"/>
      <c r="AZ18" s="874"/>
      <c r="BA18" s="874"/>
      <c r="BB18" s="874"/>
      <c r="BC18" s="874"/>
      <c r="BD18" s="874"/>
      <c r="BE18" s="874"/>
      <c r="BF18" s="874"/>
      <c r="BG18" s="874"/>
      <c r="BH18" s="874"/>
      <c r="BI18" s="874"/>
      <c r="BJ18" s="874"/>
      <c r="BK18" s="874"/>
      <c r="BL18" s="874"/>
      <c r="BM18" s="874"/>
      <c r="BN18" s="874"/>
      <c r="BO18" s="874"/>
      <c r="BP18" s="874"/>
      <c r="BQ18" s="874"/>
      <c r="BR18" s="874"/>
      <c r="BS18" s="874"/>
      <c r="BT18" s="874"/>
      <c r="BU18" s="874"/>
      <c r="BV18" s="874"/>
      <c r="BW18" s="874"/>
      <c r="BX18" s="874"/>
      <c r="BY18" s="874"/>
      <c r="BZ18" s="874"/>
      <c r="CA18" s="874"/>
      <c r="CB18" s="874"/>
      <c r="CC18" s="874"/>
      <c r="CD18" s="874"/>
      <c r="CE18" s="874"/>
      <c r="CF18" s="874"/>
      <c r="CG18" s="874"/>
      <c r="CH18" s="874"/>
      <c r="CI18" s="874"/>
      <c r="CJ18" s="874"/>
      <c r="CK18" s="874"/>
      <c r="CL18" s="874"/>
      <c r="CM18" s="874"/>
      <c r="CN18" s="874"/>
      <c r="CO18" s="874"/>
      <c r="CP18" s="874"/>
      <c r="CQ18" s="874"/>
      <c r="CR18" s="874"/>
      <c r="CS18" s="874"/>
      <c r="CT18" s="874"/>
      <c r="CU18" s="874"/>
      <c r="CV18" s="874"/>
      <c r="CW18" s="874"/>
      <c r="CX18" s="874"/>
      <c r="CY18" s="874"/>
      <c r="CZ18" s="874"/>
      <c r="DA18" s="874"/>
      <c r="DB18" s="874"/>
      <c r="DC18" s="874"/>
      <c r="DD18" s="874"/>
      <c r="DE18" s="874"/>
      <c r="DF18" s="874"/>
      <c r="DG18" s="874"/>
      <c r="DH18" s="874"/>
      <c r="DI18" s="874"/>
      <c r="DJ18" s="874"/>
      <c r="DK18" s="874"/>
      <c r="DL18" s="874"/>
      <c r="DM18" s="874"/>
      <c r="DN18" s="874"/>
      <c r="DO18" s="874"/>
      <c r="DP18" s="874"/>
      <c r="DQ18" s="874"/>
      <c r="DR18" s="874"/>
      <c r="DS18" s="874"/>
      <c r="DT18" s="874"/>
      <c r="DU18" s="874"/>
      <c r="DV18" s="874"/>
      <c r="DW18" s="874"/>
      <c r="DX18" s="874"/>
      <c r="DY18" s="874"/>
      <c r="DZ18" s="874"/>
      <c r="EA18" s="874"/>
      <c r="EB18" s="874"/>
      <c r="EC18" s="874"/>
      <c r="ED18" s="874"/>
      <c r="EE18" s="874"/>
      <c r="EF18" s="874"/>
      <c r="EG18" s="874"/>
      <c r="EH18" s="874"/>
      <c r="EI18" s="874"/>
      <c r="EJ18" s="874"/>
      <c r="EK18" s="874"/>
      <c r="EL18" s="874"/>
      <c r="EM18" s="874"/>
      <c r="EN18" s="874"/>
      <c r="EO18" s="874"/>
      <c r="EP18" s="874"/>
      <c r="EQ18" s="874"/>
      <c r="ER18" s="874"/>
      <c r="ES18" s="874"/>
      <c r="ET18" s="874"/>
      <c r="EU18" s="874"/>
      <c r="EV18" s="874"/>
      <c r="EW18" s="874"/>
      <c r="EX18" s="874"/>
      <c r="EY18" s="874"/>
      <c r="EZ18" s="874"/>
      <c r="FA18" s="874"/>
      <c r="FB18" s="874"/>
      <c r="FC18" s="874"/>
      <c r="FD18" s="874"/>
      <c r="FE18" s="874"/>
      <c r="FF18" s="874"/>
      <c r="FG18" s="874"/>
      <c r="FH18" s="874"/>
      <c r="FI18" s="874"/>
      <c r="FJ18" s="874"/>
      <c r="FK18" s="874"/>
      <c r="FL18" s="874"/>
      <c r="FM18" s="874"/>
      <c r="FN18" s="874"/>
      <c r="FO18" s="874"/>
      <c r="FP18" s="874"/>
      <c r="FQ18" s="874"/>
      <c r="FR18" s="874"/>
      <c r="FS18" s="874"/>
      <c r="FT18" s="874"/>
      <c r="FU18" s="874"/>
      <c r="FV18" s="874"/>
      <c r="FW18" s="874"/>
      <c r="FX18" s="874"/>
      <c r="FY18" s="874"/>
      <c r="FZ18" s="874"/>
      <c r="GA18" s="874"/>
      <c r="GB18" s="874"/>
      <c r="GC18" s="874"/>
      <c r="GD18" s="874"/>
      <c r="GE18" s="874"/>
      <c r="GF18" s="874"/>
      <c r="GG18" s="874"/>
      <c r="GH18" s="874"/>
      <c r="GI18" s="874"/>
      <c r="GJ18" s="874"/>
      <c r="GK18" s="874"/>
      <c r="GL18" s="874"/>
      <c r="GM18" s="874"/>
      <c r="GN18" s="874"/>
      <c r="GO18" s="874"/>
      <c r="GP18" s="874"/>
      <c r="GQ18" s="874"/>
      <c r="GR18" s="874"/>
      <c r="GS18" s="874"/>
      <c r="GT18" s="874"/>
      <c r="GU18" s="874"/>
      <c r="GV18" s="874"/>
      <c r="GW18" s="874"/>
      <c r="GX18" s="874"/>
      <c r="GY18" s="874"/>
      <c r="GZ18" s="874"/>
      <c r="HA18" s="874"/>
      <c r="HB18" s="874"/>
      <c r="HC18" s="874"/>
      <c r="HD18" s="874"/>
      <c r="HE18" s="874"/>
      <c r="HF18" s="874"/>
      <c r="HG18" s="874"/>
      <c r="HH18" s="874"/>
      <c r="HI18" s="874"/>
      <c r="HJ18" s="874"/>
      <c r="HK18" s="874"/>
      <c r="HL18" s="874"/>
      <c r="HM18" s="874"/>
      <c r="HN18" s="874"/>
      <c r="HO18" s="874"/>
      <c r="HP18" s="874"/>
      <c r="HQ18" s="874"/>
      <c r="HR18" s="874"/>
      <c r="HS18" s="874"/>
      <c r="HT18" s="874"/>
      <c r="HU18" s="874"/>
      <c r="HV18" s="874"/>
      <c r="HW18" s="874"/>
      <c r="HX18" s="874"/>
      <c r="HY18" s="874"/>
      <c r="HZ18" s="874"/>
      <c r="IA18" s="874"/>
      <c r="IB18" s="874"/>
      <c r="IC18" s="874"/>
      <c r="ID18" s="874"/>
      <c r="IE18" s="874"/>
      <c r="IF18" s="874"/>
      <c r="IG18" s="874"/>
      <c r="IH18" s="874"/>
      <c r="II18" s="874"/>
      <c r="IJ18" s="874"/>
      <c r="IK18" s="874"/>
      <c r="IL18" s="874"/>
      <c r="IM18" s="874"/>
      <c r="IN18" s="874"/>
      <c r="IO18" s="874"/>
      <c r="IP18" s="874"/>
      <c r="IQ18" s="874"/>
      <c r="IR18" s="874"/>
      <c r="IS18" s="874"/>
      <c r="IT18" s="874"/>
      <c r="IU18" s="874"/>
      <c r="IV18" s="874"/>
    </row>
    <row r="19" spans="1:256" ht="15.75">
      <c r="A19" s="1825"/>
      <c r="B19" s="1826"/>
      <c r="C19" s="875" t="s">
        <v>312</v>
      </c>
      <c r="D19" s="876" t="s">
        <v>313</v>
      </c>
      <c r="E19" s="912" t="s">
        <v>400</v>
      </c>
      <c r="F19" s="877" t="s">
        <v>315</v>
      </c>
      <c r="G19" s="877" t="s">
        <v>316</v>
      </c>
      <c r="H19" s="877" t="s">
        <v>317</v>
      </c>
      <c r="I19" s="878" t="s">
        <v>318</v>
      </c>
      <c r="J19" s="877" t="s">
        <v>319</v>
      </c>
      <c r="K19" s="878" t="s">
        <v>320</v>
      </c>
      <c r="L19" s="878" t="s">
        <v>321</v>
      </c>
      <c r="M19" s="947" t="s">
        <v>322</v>
      </c>
      <c r="N19" s="1825"/>
      <c r="O19" s="1826"/>
      <c r="P19" s="877" t="s">
        <v>323</v>
      </c>
      <c r="Q19" s="878" t="s">
        <v>324</v>
      </c>
      <c r="R19" s="878" t="s">
        <v>325</v>
      </c>
      <c r="S19" s="877" t="s">
        <v>326</v>
      </c>
      <c r="T19" s="1877" t="s">
        <v>328</v>
      </c>
      <c r="U19" s="1877"/>
      <c r="V19" s="878" t="s">
        <v>329</v>
      </c>
      <c r="W19" s="877" t="s">
        <v>315</v>
      </c>
      <c r="X19" s="878" t="s">
        <v>401</v>
      </c>
      <c r="Y19" s="878" t="s">
        <v>402</v>
      </c>
      <c r="Z19" s="947" t="s">
        <v>403</v>
      </c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74"/>
      <c r="AN19" s="874"/>
      <c r="AO19" s="874"/>
      <c r="AP19" s="874"/>
      <c r="AQ19" s="874"/>
      <c r="AR19" s="874"/>
      <c r="AS19" s="874"/>
      <c r="AT19" s="874"/>
      <c r="AU19" s="874"/>
      <c r="AV19" s="874"/>
      <c r="AW19" s="874"/>
      <c r="AX19" s="874"/>
      <c r="AY19" s="874"/>
      <c r="AZ19" s="874"/>
      <c r="BA19" s="874"/>
      <c r="BB19" s="874"/>
      <c r="BC19" s="874"/>
      <c r="BD19" s="874"/>
      <c r="BE19" s="874"/>
      <c r="BF19" s="874"/>
      <c r="BG19" s="874"/>
      <c r="BH19" s="874"/>
      <c r="BI19" s="874"/>
      <c r="BJ19" s="874"/>
      <c r="BK19" s="874"/>
      <c r="BL19" s="874"/>
      <c r="BM19" s="874"/>
      <c r="BN19" s="874"/>
      <c r="BO19" s="874"/>
      <c r="BP19" s="874"/>
      <c r="BQ19" s="874"/>
      <c r="BR19" s="874"/>
      <c r="BS19" s="874"/>
      <c r="BT19" s="874"/>
      <c r="BU19" s="874"/>
      <c r="BV19" s="874"/>
      <c r="BW19" s="874"/>
      <c r="BX19" s="874"/>
      <c r="BY19" s="874"/>
      <c r="BZ19" s="874"/>
      <c r="CA19" s="874"/>
      <c r="CB19" s="874"/>
      <c r="CC19" s="874"/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/>
      <c r="CP19" s="874"/>
      <c r="CQ19" s="874"/>
      <c r="CR19" s="874"/>
      <c r="CS19" s="874"/>
      <c r="CT19" s="874"/>
      <c r="CU19" s="874"/>
      <c r="CV19" s="874"/>
      <c r="CW19" s="874"/>
      <c r="CX19" s="874"/>
      <c r="CY19" s="874"/>
      <c r="CZ19" s="874"/>
      <c r="DA19" s="874"/>
      <c r="DB19" s="874"/>
      <c r="DC19" s="874"/>
      <c r="DD19" s="874"/>
      <c r="DE19" s="874"/>
      <c r="DF19" s="874"/>
      <c r="DG19" s="874"/>
      <c r="DH19" s="874"/>
      <c r="DI19" s="874"/>
      <c r="DJ19" s="874"/>
      <c r="DK19" s="874"/>
      <c r="DL19" s="874"/>
      <c r="DM19" s="874"/>
      <c r="DN19" s="874"/>
      <c r="DO19" s="874"/>
      <c r="DP19" s="874"/>
      <c r="DQ19" s="874"/>
      <c r="DR19" s="874"/>
      <c r="DS19" s="874"/>
      <c r="DT19" s="874"/>
      <c r="DU19" s="874"/>
      <c r="DV19" s="874"/>
      <c r="DW19" s="874"/>
      <c r="DX19" s="874"/>
      <c r="DY19" s="874"/>
      <c r="DZ19" s="874"/>
      <c r="EA19" s="874"/>
      <c r="EB19" s="874"/>
      <c r="EC19" s="874"/>
      <c r="ED19" s="874"/>
      <c r="EE19" s="874"/>
      <c r="EF19" s="874"/>
      <c r="EG19" s="874"/>
      <c r="EH19" s="874"/>
      <c r="EI19" s="874"/>
      <c r="EJ19" s="874"/>
      <c r="EK19" s="874"/>
      <c r="EL19" s="874"/>
      <c r="EM19" s="874"/>
      <c r="EN19" s="874"/>
      <c r="EO19" s="874"/>
      <c r="EP19" s="874"/>
      <c r="EQ19" s="874"/>
      <c r="ER19" s="874"/>
      <c r="ES19" s="874"/>
      <c r="ET19" s="874"/>
      <c r="EU19" s="874"/>
      <c r="EV19" s="874"/>
      <c r="EW19" s="874"/>
      <c r="EX19" s="874"/>
      <c r="EY19" s="874"/>
      <c r="EZ19" s="874"/>
      <c r="FA19" s="874"/>
      <c r="FB19" s="874"/>
      <c r="FC19" s="874"/>
      <c r="FD19" s="874"/>
      <c r="FE19" s="874"/>
      <c r="FF19" s="874"/>
      <c r="FG19" s="874"/>
      <c r="FH19" s="874"/>
      <c r="FI19" s="874"/>
      <c r="FJ19" s="874"/>
      <c r="FK19" s="874"/>
      <c r="FL19" s="874"/>
      <c r="FM19" s="874"/>
      <c r="FN19" s="874"/>
      <c r="FO19" s="874"/>
      <c r="FP19" s="874"/>
      <c r="FQ19" s="874"/>
      <c r="FR19" s="874"/>
      <c r="FS19" s="874"/>
      <c r="FT19" s="874"/>
      <c r="FU19" s="874"/>
      <c r="FV19" s="874"/>
      <c r="FW19" s="874"/>
      <c r="FX19" s="874"/>
      <c r="FY19" s="874"/>
      <c r="FZ19" s="874"/>
      <c r="GA19" s="874"/>
      <c r="GB19" s="874"/>
      <c r="GC19" s="874"/>
      <c r="GD19" s="874"/>
      <c r="GE19" s="874"/>
      <c r="GF19" s="874"/>
      <c r="GG19" s="874"/>
      <c r="GH19" s="874"/>
      <c r="GI19" s="874"/>
      <c r="GJ19" s="874"/>
      <c r="GK19" s="874"/>
      <c r="GL19" s="874"/>
      <c r="GM19" s="874"/>
      <c r="GN19" s="874"/>
      <c r="GO19" s="874"/>
      <c r="GP19" s="874"/>
      <c r="GQ19" s="874"/>
      <c r="GR19" s="874"/>
      <c r="GS19" s="874"/>
      <c r="GT19" s="874"/>
      <c r="GU19" s="874"/>
      <c r="GV19" s="874"/>
      <c r="GW19" s="874"/>
      <c r="GX19" s="874"/>
      <c r="GY19" s="874"/>
      <c r="GZ19" s="874"/>
      <c r="HA19" s="874"/>
      <c r="HB19" s="874"/>
      <c r="HC19" s="874"/>
      <c r="HD19" s="874"/>
      <c r="HE19" s="874"/>
      <c r="HF19" s="874"/>
      <c r="HG19" s="874"/>
      <c r="HH19" s="874"/>
      <c r="HI19" s="874"/>
      <c r="HJ19" s="874"/>
      <c r="HK19" s="874"/>
      <c r="HL19" s="874"/>
      <c r="HM19" s="874"/>
      <c r="HN19" s="874"/>
      <c r="HO19" s="874"/>
      <c r="HP19" s="874"/>
      <c r="HQ19" s="874"/>
      <c r="HR19" s="874"/>
      <c r="HS19" s="874"/>
      <c r="HT19" s="874"/>
      <c r="HU19" s="874"/>
      <c r="HV19" s="874"/>
      <c r="HW19" s="874"/>
      <c r="HX19" s="874"/>
      <c r="HY19" s="874"/>
      <c r="HZ19" s="874"/>
      <c r="IA19" s="874"/>
      <c r="IB19" s="874"/>
      <c r="IC19" s="874"/>
      <c r="ID19" s="874"/>
      <c r="IE19" s="874"/>
      <c r="IF19" s="874"/>
      <c r="IG19" s="874"/>
      <c r="IH19" s="874"/>
      <c r="II19" s="874"/>
      <c r="IJ19" s="874"/>
      <c r="IK19" s="874"/>
      <c r="IL19" s="874"/>
      <c r="IM19" s="874"/>
      <c r="IN19" s="874"/>
      <c r="IO19" s="874"/>
      <c r="IP19" s="874"/>
      <c r="IQ19" s="874"/>
      <c r="IR19" s="874"/>
      <c r="IS19" s="874"/>
      <c r="IT19" s="874"/>
      <c r="IU19" s="874"/>
      <c r="IV19" s="874"/>
    </row>
    <row r="20" spans="1:256" ht="15.75">
      <c r="A20" s="1825"/>
      <c r="B20" s="1826"/>
      <c r="C20" s="875"/>
      <c r="D20" s="881"/>
      <c r="E20" s="881"/>
      <c r="F20" s="882" t="s">
        <v>404</v>
      </c>
      <c r="G20" s="882" t="s">
        <v>405</v>
      </c>
      <c r="H20" s="882" t="s">
        <v>405</v>
      </c>
      <c r="I20" s="883" t="s">
        <v>406</v>
      </c>
      <c r="J20" s="882" t="s">
        <v>406</v>
      </c>
      <c r="K20" s="883" t="s">
        <v>407</v>
      </c>
      <c r="L20" s="883"/>
      <c r="M20" s="948"/>
      <c r="N20" s="1825"/>
      <c r="O20" s="1826"/>
      <c r="P20" s="882" t="s">
        <v>408</v>
      </c>
      <c r="Q20" s="883" t="s">
        <v>409</v>
      </c>
      <c r="R20" s="883"/>
      <c r="S20" s="882" t="s">
        <v>410</v>
      </c>
      <c r="T20" s="1878" t="s">
        <v>411</v>
      </c>
      <c r="U20" s="1878"/>
      <c r="V20" s="883" t="s">
        <v>411</v>
      </c>
      <c r="W20" s="882" t="s">
        <v>412</v>
      </c>
      <c r="X20" s="883" t="s">
        <v>413</v>
      </c>
      <c r="Y20" s="883" t="s">
        <v>414</v>
      </c>
      <c r="Z20" s="948" t="s">
        <v>415</v>
      </c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6"/>
      <c r="AW20" s="886"/>
      <c r="AX20" s="886"/>
      <c r="AY20" s="886"/>
      <c r="AZ20" s="886"/>
      <c r="BA20" s="886"/>
      <c r="BB20" s="886"/>
      <c r="BC20" s="886"/>
      <c r="BD20" s="886"/>
      <c r="BE20" s="886"/>
      <c r="BF20" s="886"/>
      <c r="BG20" s="886"/>
      <c r="BH20" s="886"/>
      <c r="BI20" s="886"/>
      <c r="BJ20" s="886"/>
      <c r="BK20" s="886"/>
      <c r="BL20" s="886"/>
      <c r="BM20" s="886"/>
      <c r="BN20" s="886"/>
      <c r="BO20" s="886"/>
      <c r="BP20" s="886"/>
      <c r="BQ20" s="886"/>
      <c r="BR20" s="886"/>
      <c r="BS20" s="886"/>
      <c r="BT20" s="886"/>
      <c r="BU20" s="886"/>
      <c r="BV20" s="886"/>
      <c r="BW20" s="886"/>
      <c r="BX20" s="886"/>
      <c r="BY20" s="886"/>
      <c r="BZ20" s="886"/>
      <c r="CA20" s="886"/>
      <c r="CB20" s="886"/>
      <c r="CC20" s="886"/>
      <c r="CD20" s="886"/>
      <c r="CE20" s="886"/>
      <c r="CF20" s="886"/>
      <c r="CG20" s="886"/>
      <c r="CH20" s="886"/>
      <c r="CI20" s="886"/>
      <c r="CJ20" s="886"/>
      <c r="CK20" s="886"/>
      <c r="CL20" s="886"/>
      <c r="CM20" s="886"/>
      <c r="CN20" s="886"/>
      <c r="CO20" s="886"/>
      <c r="CP20" s="886"/>
      <c r="CQ20" s="886"/>
      <c r="CR20" s="886"/>
      <c r="CS20" s="886"/>
      <c r="CT20" s="886"/>
      <c r="CU20" s="886"/>
      <c r="CV20" s="886"/>
      <c r="CW20" s="886"/>
      <c r="CX20" s="886"/>
      <c r="CY20" s="886"/>
      <c r="CZ20" s="886"/>
      <c r="DA20" s="886"/>
      <c r="DB20" s="886"/>
      <c r="DC20" s="886"/>
      <c r="DD20" s="886"/>
      <c r="DE20" s="886"/>
      <c r="DF20" s="886"/>
      <c r="DG20" s="886"/>
      <c r="DH20" s="886"/>
      <c r="DI20" s="886"/>
      <c r="DJ20" s="886"/>
      <c r="DK20" s="886"/>
      <c r="DL20" s="886"/>
      <c r="DM20" s="886"/>
      <c r="DN20" s="886"/>
      <c r="DO20" s="886"/>
      <c r="DP20" s="886"/>
      <c r="DQ20" s="886"/>
      <c r="DR20" s="886"/>
      <c r="DS20" s="886"/>
      <c r="DT20" s="886"/>
      <c r="DU20" s="886"/>
      <c r="DV20" s="886"/>
      <c r="DW20" s="886"/>
      <c r="DX20" s="886"/>
      <c r="DY20" s="886"/>
      <c r="DZ20" s="886"/>
      <c r="EA20" s="886"/>
      <c r="EB20" s="886"/>
      <c r="EC20" s="886"/>
      <c r="ED20" s="886"/>
      <c r="EE20" s="886"/>
      <c r="EF20" s="886"/>
      <c r="EG20" s="886"/>
      <c r="EH20" s="886"/>
      <c r="EI20" s="886"/>
      <c r="EJ20" s="886"/>
      <c r="EK20" s="886"/>
      <c r="EL20" s="886"/>
      <c r="EM20" s="886"/>
      <c r="EN20" s="886"/>
      <c r="EO20" s="886"/>
      <c r="EP20" s="886"/>
      <c r="EQ20" s="886"/>
      <c r="ER20" s="886"/>
      <c r="ES20" s="886"/>
      <c r="ET20" s="886"/>
      <c r="EU20" s="886"/>
      <c r="EV20" s="886"/>
      <c r="EW20" s="886"/>
      <c r="EX20" s="886"/>
      <c r="EY20" s="886"/>
      <c r="EZ20" s="886"/>
      <c r="FA20" s="886"/>
      <c r="FB20" s="886"/>
      <c r="FC20" s="886"/>
      <c r="FD20" s="886"/>
      <c r="FE20" s="886"/>
      <c r="FF20" s="886"/>
      <c r="FG20" s="886"/>
      <c r="FH20" s="886"/>
      <c r="FI20" s="886"/>
      <c r="FJ20" s="886"/>
      <c r="FK20" s="886"/>
      <c r="FL20" s="886"/>
      <c r="FM20" s="886"/>
      <c r="FN20" s="886"/>
      <c r="FO20" s="886"/>
      <c r="FP20" s="886"/>
      <c r="FQ20" s="886"/>
      <c r="FR20" s="886"/>
      <c r="FS20" s="886"/>
      <c r="FT20" s="886"/>
      <c r="FU20" s="886"/>
      <c r="FV20" s="886"/>
      <c r="FW20" s="886"/>
      <c r="FX20" s="886"/>
      <c r="FY20" s="886"/>
      <c r="FZ20" s="886"/>
      <c r="GA20" s="886"/>
      <c r="GB20" s="886"/>
      <c r="GC20" s="886"/>
      <c r="GD20" s="886"/>
      <c r="GE20" s="886"/>
      <c r="GF20" s="886"/>
      <c r="GG20" s="886"/>
      <c r="GH20" s="886"/>
      <c r="GI20" s="886"/>
      <c r="GJ20" s="886"/>
      <c r="GK20" s="886"/>
      <c r="GL20" s="886"/>
      <c r="GM20" s="886"/>
      <c r="GN20" s="886"/>
      <c r="GO20" s="886"/>
      <c r="GP20" s="886"/>
      <c r="GQ20" s="886"/>
      <c r="GR20" s="886"/>
      <c r="GS20" s="886"/>
      <c r="GT20" s="886"/>
      <c r="GU20" s="886"/>
      <c r="GV20" s="886"/>
      <c r="GW20" s="886"/>
      <c r="GX20" s="886"/>
      <c r="GY20" s="886"/>
      <c r="GZ20" s="886"/>
      <c r="HA20" s="886"/>
      <c r="HB20" s="886"/>
      <c r="HC20" s="886"/>
      <c r="HD20" s="886"/>
      <c r="HE20" s="886"/>
      <c r="HF20" s="886"/>
      <c r="HG20" s="886"/>
      <c r="HH20" s="886"/>
      <c r="HI20" s="886"/>
      <c r="HJ20" s="886"/>
      <c r="HK20" s="886"/>
      <c r="HL20" s="886"/>
      <c r="HM20" s="886"/>
      <c r="HN20" s="886"/>
      <c r="HO20" s="886"/>
      <c r="HP20" s="886"/>
      <c r="HQ20" s="886"/>
      <c r="HR20" s="886"/>
      <c r="HS20" s="886"/>
      <c r="HT20" s="886"/>
      <c r="HU20" s="886"/>
      <c r="HV20" s="886"/>
      <c r="HW20" s="886"/>
      <c r="HX20" s="886"/>
      <c r="HY20" s="886"/>
      <c r="HZ20" s="886"/>
      <c r="IA20" s="886"/>
      <c r="IB20" s="886"/>
      <c r="IC20" s="886"/>
      <c r="ID20" s="886"/>
      <c r="IE20" s="886"/>
      <c r="IF20" s="886"/>
      <c r="IG20" s="886"/>
      <c r="IH20" s="886"/>
      <c r="II20" s="886"/>
      <c r="IJ20" s="886"/>
      <c r="IK20" s="886"/>
      <c r="IL20" s="886"/>
      <c r="IM20" s="886"/>
      <c r="IN20" s="886"/>
      <c r="IO20" s="886"/>
      <c r="IP20" s="886"/>
      <c r="IQ20" s="886"/>
      <c r="IR20" s="886"/>
      <c r="IS20" s="886"/>
      <c r="IT20" s="886"/>
      <c r="IU20" s="886"/>
      <c r="IV20" s="886"/>
    </row>
    <row r="21" spans="1:256" ht="15.75">
      <c r="A21" s="1825"/>
      <c r="B21" s="1826"/>
      <c r="C21" s="887"/>
      <c r="D21" s="881"/>
      <c r="E21" s="881"/>
      <c r="F21" s="877"/>
      <c r="G21" s="877"/>
      <c r="H21" s="877"/>
      <c r="I21" s="878"/>
      <c r="J21" s="877"/>
      <c r="K21" s="878"/>
      <c r="L21" s="878"/>
      <c r="M21" s="947"/>
      <c r="N21" s="1825"/>
      <c r="O21" s="1826"/>
      <c r="P21" s="888" t="s">
        <v>1176</v>
      </c>
      <c r="Q21" s="889" t="s">
        <v>416</v>
      </c>
      <c r="R21" s="889"/>
      <c r="S21" s="1876" t="s">
        <v>417</v>
      </c>
      <c r="T21" s="1879"/>
      <c r="U21" s="1879"/>
      <c r="V21" s="889"/>
      <c r="W21" s="877"/>
      <c r="X21" s="878"/>
      <c r="Y21" s="878"/>
      <c r="Z21" s="947"/>
      <c r="AA21" s="886"/>
      <c r="AB21" s="886"/>
      <c r="AC21" s="886"/>
      <c r="AD21" s="886"/>
      <c r="AE21" s="886"/>
      <c r="AF21" s="886"/>
      <c r="AG21" s="886"/>
      <c r="AH21" s="886"/>
      <c r="AI21" s="886"/>
      <c r="AJ21" s="886"/>
      <c r="AK21" s="886"/>
      <c r="AL21" s="886"/>
      <c r="AM21" s="886"/>
      <c r="AN21" s="886"/>
      <c r="AO21" s="886"/>
      <c r="AP21" s="886"/>
      <c r="AQ21" s="886"/>
      <c r="AR21" s="886"/>
      <c r="AS21" s="886"/>
      <c r="AT21" s="886"/>
      <c r="AU21" s="886"/>
      <c r="AV21" s="886"/>
      <c r="AW21" s="886"/>
      <c r="AX21" s="886"/>
      <c r="AY21" s="886"/>
      <c r="AZ21" s="886"/>
      <c r="BA21" s="886"/>
      <c r="BB21" s="886"/>
      <c r="BC21" s="886"/>
      <c r="BD21" s="886"/>
      <c r="BE21" s="886"/>
      <c r="BF21" s="886"/>
      <c r="BG21" s="886"/>
      <c r="BH21" s="886"/>
      <c r="BI21" s="886"/>
      <c r="BJ21" s="886"/>
      <c r="BK21" s="886"/>
      <c r="BL21" s="886"/>
      <c r="BM21" s="886"/>
      <c r="BN21" s="886"/>
      <c r="BO21" s="886"/>
      <c r="BP21" s="886"/>
      <c r="BQ21" s="886"/>
      <c r="BR21" s="886"/>
      <c r="BS21" s="886"/>
      <c r="BT21" s="886"/>
      <c r="BU21" s="886"/>
      <c r="BV21" s="886"/>
      <c r="BW21" s="886"/>
      <c r="BX21" s="886"/>
      <c r="BY21" s="886"/>
      <c r="BZ21" s="886"/>
      <c r="CA21" s="886"/>
      <c r="CB21" s="886"/>
      <c r="CC21" s="886"/>
      <c r="CD21" s="886"/>
      <c r="CE21" s="886"/>
      <c r="CF21" s="886"/>
      <c r="CG21" s="886"/>
      <c r="CH21" s="886"/>
      <c r="CI21" s="886"/>
      <c r="CJ21" s="886"/>
      <c r="CK21" s="886"/>
      <c r="CL21" s="886"/>
      <c r="CM21" s="886"/>
      <c r="CN21" s="886"/>
      <c r="CO21" s="886"/>
      <c r="CP21" s="886"/>
      <c r="CQ21" s="886"/>
      <c r="CR21" s="886"/>
      <c r="CS21" s="886"/>
      <c r="CT21" s="886"/>
      <c r="CU21" s="886"/>
      <c r="CV21" s="886"/>
      <c r="CW21" s="886"/>
      <c r="CX21" s="886"/>
      <c r="CY21" s="886"/>
      <c r="CZ21" s="886"/>
      <c r="DA21" s="886"/>
      <c r="DB21" s="886"/>
      <c r="DC21" s="886"/>
      <c r="DD21" s="886"/>
      <c r="DE21" s="886"/>
      <c r="DF21" s="886"/>
      <c r="DG21" s="886"/>
      <c r="DH21" s="886"/>
      <c r="DI21" s="886"/>
      <c r="DJ21" s="886"/>
      <c r="DK21" s="886"/>
      <c r="DL21" s="886"/>
      <c r="DM21" s="886"/>
      <c r="DN21" s="886"/>
      <c r="DO21" s="886"/>
      <c r="DP21" s="886"/>
      <c r="DQ21" s="886"/>
      <c r="DR21" s="886"/>
      <c r="DS21" s="886"/>
      <c r="DT21" s="886"/>
      <c r="DU21" s="886"/>
      <c r="DV21" s="886"/>
      <c r="DW21" s="886"/>
      <c r="DX21" s="886"/>
      <c r="DY21" s="886"/>
      <c r="DZ21" s="886"/>
      <c r="EA21" s="886"/>
      <c r="EB21" s="886"/>
      <c r="EC21" s="886"/>
      <c r="ED21" s="886"/>
      <c r="EE21" s="886"/>
      <c r="EF21" s="886"/>
      <c r="EG21" s="886"/>
      <c r="EH21" s="886"/>
      <c r="EI21" s="886"/>
      <c r="EJ21" s="886"/>
      <c r="EK21" s="886"/>
      <c r="EL21" s="886"/>
      <c r="EM21" s="886"/>
      <c r="EN21" s="886"/>
      <c r="EO21" s="886"/>
      <c r="EP21" s="886"/>
      <c r="EQ21" s="886"/>
      <c r="ER21" s="886"/>
      <c r="ES21" s="886"/>
      <c r="ET21" s="886"/>
      <c r="EU21" s="886"/>
      <c r="EV21" s="886"/>
      <c r="EW21" s="886"/>
      <c r="EX21" s="886"/>
      <c r="EY21" s="886"/>
      <c r="EZ21" s="886"/>
      <c r="FA21" s="886"/>
      <c r="FB21" s="886"/>
      <c r="FC21" s="886"/>
      <c r="FD21" s="886"/>
      <c r="FE21" s="886"/>
      <c r="FF21" s="886"/>
      <c r="FG21" s="886"/>
      <c r="FH21" s="886"/>
      <c r="FI21" s="886"/>
      <c r="FJ21" s="886"/>
      <c r="FK21" s="886"/>
      <c r="FL21" s="886"/>
      <c r="FM21" s="886"/>
      <c r="FN21" s="886"/>
      <c r="FO21" s="886"/>
      <c r="FP21" s="886"/>
      <c r="FQ21" s="886"/>
      <c r="FR21" s="886"/>
      <c r="FS21" s="886"/>
      <c r="FT21" s="886"/>
      <c r="FU21" s="886"/>
      <c r="FV21" s="886"/>
      <c r="FW21" s="886"/>
      <c r="FX21" s="886"/>
      <c r="FY21" s="886"/>
      <c r="FZ21" s="886"/>
      <c r="GA21" s="886"/>
      <c r="GB21" s="886"/>
      <c r="GC21" s="886"/>
      <c r="GD21" s="886"/>
      <c r="GE21" s="886"/>
      <c r="GF21" s="886"/>
      <c r="GG21" s="886"/>
      <c r="GH21" s="886"/>
      <c r="GI21" s="886"/>
      <c r="GJ21" s="886"/>
      <c r="GK21" s="886"/>
      <c r="GL21" s="886"/>
      <c r="GM21" s="886"/>
      <c r="GN21" s="886"/>
      <c r="GO21" s="886"/>
      <c r="GP21" s="886"/>
      <c r="GQ21" s="886"/>
      <c r="GR21" s="886"/>
      <c r="GS21" s="886"/>
      <c r="GT21" s="886"/>
      <c r="GU21" s="886"/>
      <c r="GV21" s="886"/>
      <c r="GW21" s="886"/>
      <c r="GX21" s="886"/>
      <c r="GY21" s="886"/>
      <c r="GZ21" s="886"/>
      <c r="HA21" s="886"/>
      <c r="HB21" s="886"/>
      <c r="HC21" s="886"/>
      <c r="HD21" s="886"/>
      <c r="HE21" s="886"/>
      <c r="HF21" s="886"/>
      <c r="HG21" s="886"/>
      <c r="HH21" s="886"/>
      <c r="HI21" s="886"/>
      <c r="HJ21" s="886"/>
      <c r="HK21" s="886"/>
      <c r="HL21" s="886"/>
      <c r="HM21" s="886"/>
      <c r="HN21" s="886"/>
      <c r="HO21" s="886"/>
      <c r="HP21" s="886"/>
      <c r="HQ21" s="886"/>
      <c r="HR21" s="886"/>
      <c r="HS21" s="886"/>
      <c r="HT21" s="886"/>
      <c r="HU21" s="886"/>
      <c r="HV21" s="886"/>
      <c r="HW21" s="886"/>
      <c r="HX21" s="886"/>
      <c r="HY21" s="886"/>
      <c r="HZ21" s="886"/>
      <c r="IA21" s="886"/>
      <c r="IB21" s="886"/>
      <c r="IC21" s="886"/>
      <c r="ID21" s="886"/>
      <c r="IE21" s="886"/>
      <c r="IF21" s="886"/>
      <c r="IG21" s="886"/>
      <c r="IH21" s="886"/>
      <c r="II21" s="886"/>
      <c r="IJ21" s="886"/>
      <c r="IK21" s="886"/>
      <c r="IL21" s="886"/>
      <c r="IM21" s="886"/>
      <c r="IN21" s="886"/>
      <c r="IO21" s="886"/>
      <c r="IP21" s="886"/>
      <c r="IQ21" s="886"/>
      <c r="IR21" s="886"/>
      <c r="IS21" s="886"/>
      <c r="IT21" s="886"/>
      <c r="IU21" s="886"/>
      <c r="IV21" s="886"/>
    </row>
    <row r="22" spans="1:256" ht="15.75">
      <c r="A22" s="1825"/>
      <c r="B22" s="1826"/>
      <c r="C22" s="892" t="s">
        <v>418</v>
      </c>
      <c r="D22" s="893"/>
      <c r="E22" s="893"/>
      <c r="F22" s="894" t="s">
        <v>374</v>
      </c>
      <c r="G22" s="894" t="s">
        <v>350</v>
      </c>
      <c r="H22" s="894" t="s">
        <v>351</v>
      </c>
      <c r="I22" s="894" t="s">
        <v>352</v>
      </c>
      <c r="J22" s="895"/>
      <c r="K22" s="894" t="s">
        <v>353</v>
      </c>
      <c r="L22" s="894" t="s">
        <v>354</v>
      </c>
      <c r="M22" s="949"/>
      <c r="N22" s="1825"/>
      <c r="O22" s="1826"/>
      <c r="P22" s="894" t="s">
        <v>355</v>
      </c>
      <c r="Q22" s="894" t="s">
        <v>356</v>
      </c>
      <c r="R22" s="894"/>
      <c r="S22" s="894" t="s">
        <v>357</v>
      </c>
      <c r="T22" s="1880"/>
      <c r="U22" s="1880"/>
      <c r="V22" s="913" t="s">
        <v>360</v>
      </c>
      <c r="W22" s="894"/>
      <c r="X22" s="894"/>
      <c r="Y22" s="894"/>
      <c r="Z22" s="949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  <c r="AM22" s="874"/>
      <c r="AN22" s="874"/>
      <c r="AO22" s="874"/>
      <c r="AP22" s="874"/>
      <c r="AQ22" s="874"/>
      <c r="AR22" s="874"/>
      <c r="AS22" s="874"/>
      <c r="AT22" s="874"/>
      <c r="AU22" s="874"/>
      <c r="AV22" s="874"/>
      <c r="AW22" s="874"/>
      <c r="AX22" s="874"/>
      <c r="AY22" s="874"/>
      <c r="AZ22" s="874"/>
      <c r="BA22" s="874"/>
      <c r="BB22" s="874"/>
      <c r="BC22" s="874"/>
      <c r="BD22" s="874"/>
      <c r="BE22" s="874"/>
      <c r="BF22" s="874"/>
      <c r="BG22" s="874"/>
      <c r="BH22" s="874"/>
      <c r="BI22" s="874"/>
      <c r="BJ22" s="874"/>
      <c r="BK22" s="874"/>
      <c r="BL22" s="874"/>
      <c r="BM22" s="874"/>
      <c r="BN22" s="874"/>
      <c r="BO22" s="874"/>
      <c r="BP22" s="874"/>
      <c r="BQ22" s="874"/>
      <c r="BR22" s="874"/>
      <c r="BS22" s="874"/>
      <c r="BT22" s="874"/>
      <c r="BU22" s="874"/>
      <c r="BV22" s="874"/>
      <c r="BW22" s="874"/>
      <c r="BX22" s="874"/>
      <c r="BY22" s="874"/>
      <c r="BZ22" s="874"/>
      <c r="CA22" s="874"/>
      <c r="CB22" s="874"/>
      <c r="CC22" s="874"/>
      <c r="CD22" s="874"/>
      <c r="CE22" s="874"/>
      <c r="CF22" s="874"/>
      <c r="CG22" s="874"/>
      <c r="CH22" s="874"/>
      <c r="CI22" s="874"/>
      <c r="CJ22" s="874"/>
      <c r="CK22" s="874"/>
      <c r="CL22" s="874"/>
      <c r="CM22" s="874"/>
      <c r="CN22" s="874"/>
      <c r="CO22" s="874"/>
      <c r="CP22" s="874"/>
      <c r="CQ22" s="874"/>
      <c r="CR22" s="874"/>
      <c r="CS22" s="874"/>
      <c r="CT22" s="874"/>
      <c r="CU22" s="874"/>
      <c r="CV22" s="874"/>
      <c r="CW22" s="874"/>
      <c r="CX22" s="874"/>
      <c r="CY22" s="874"/>
      <c r="CZ22" s="874"/>
      <c r="DA22" s="874"/>
      <c r="DB22" s="874"/>
      <c r="DC22" s="874"/>
      <c r="DD22" s="874"/>
      <c r="DE22" s="874"/>
      <c r="DF22" s="874"/>
      <c r="DG22" s="874"/>
      <c r="DH22" s="874"/>
      <c r="DI22" s="874"/>
      <c r="DJ22" s="874"/>
      <c r="DK22" s="874"/>
      <c r="DL22" s="874"/>
      <c r="DM22" s="874"/>
      <c r="DN22" s="874"/>
      <c r="DO22" s="874"/>
      <c r="DP22" s="874"/>
      <c r="DQ22" s="874"/>
      <c r="DR22" s="874"/>
      <c r="DS22" s="874"/>
      <c r="DT22" s="874"/>
      <c r="DU22" s="874"/>
      <c r="DV22" s="874"/>
      <c r="DW22" s="874"/>
      <c r="DX22" s="874"/>
      <c r="DY22" s="874"/>
      <c r="DZ22" s="874"/>
      <c r="EA22" s="874"/>
      <c r="EB22" s="874"/>
      <c r="EC22" s="874"/>
      <c r="ED22" s="874"/>
      <c r="EE22" s="874"/>
      <c r="EF22" s="874"/>
      <c r="EG22" s="874"/>
      <c r="EH22" s="874"/>
      <c r="EI22" s="874"/>
      <c r="EJ22" s="874"/>
      <c r="EK22" s="874"/>
      <c r="EL22" s="874"/>
      <c r="EM22" s="874"/>
      <c r="EN22" s="874"/>
      <c r="EO22" s="874"/>
      <c r="EP22" s="874"/>
      <c r="EQ22" s="874"/>
      <c r="ER22" s="874"/>
      <c r="ES22" s="874"/>
      <c r="ET22" s="874"/>
      <c r="EU22" s="874"/>
      <c r="EV22" s="874"/>
      <c r="EW22" s="874"/>
      <c r="EX22" s="874"/>
      <c r="EY22" s="874"/>
      <c r="EZ22" s="874"/>
      <c r="FA22" s="874"/>
      <c r="FB22" s="874"/>
      <c r="FC22" s="874"/>
      <c r="FD22" s="874"/>
      <c r="FE22" s="874"/>
      <c r="FF22" s="874"/>
      <c r="FG22" s="874"/>
      <c r="FH22" s="874"/>
      <c r="FI22" s="874"/>
      <c r="FJ22" s="874"/>
      <c r="FK22" s="874"/>
      <c r="FL22" s="874"/>
      <c r="FM22" s="874"/>
      <c r="FN22" s="874"/>
      <c r="FO22" s="874"/>
      <c r="FP22" s="874"/>
      <c r="FQ22" s="874"/>
      <c r="FR22" s="874"/>
      <c r="FS22" s="874"/>
      <c r="FT22" s="874"/>
      <c r="FU22" s="874"/>
      <c r="FV22" s="874"/>
      <c r="FW22" s="874"/>
      <c r="FX22" s="874"/>
      <c r="FY22" s="874"/>
      <c r="FZ22" s="874"/>
      <c r="GA22" s="874"/>
      <c r="GB22" s="874"/>
      <c r="GC22" s="874"/>
      <c r="GD22" s="874"/>
      <c r="GE22" s="874"/>
      <c r="GF22" s="874"/>
      <c r="GG22" s="874"/>
      <c r="GH22" s="874"/>
      <c r="GI22" s="874"/>
      <c r="GJ22" s="874"/>
      <c r="GK22" s="874"/>
      <c r="GL22" s="874"/>
      <c r="GM22" s="874"/>
      <c r="GN22" s="874"/>
      <c r="GO22" s="874"/>
      <c r="GP22" s="874"/>
      <c r="GQ22" s="874"/>
      <c r="GR22" s="874"/>
      <c r="GS22" s="874"/>
      <c r="GT22" s="874"/>
      <c r="GU22" s="874"/>
      <c r="GV22" s="874"/>
      <c r="GW22" s="874"/>
      <c r="GX22" s="874"/>
      <c r="GY22" s="874"/>
      <c r="GZ22" s="874"/>
      <c r="HA22" s="874"/>
      <c r="HB22" s="874"/>
      <c r="HC22" s="874"/>
      <c r="HD22" s="874"/>
      <c r="HE22" s="874"/>
      <c r="HF22" s="874"/>
      <c r="HG22" s="874"/>
      <c r="HH22" s="874"/>
      <c r="HI22" s="874"/>
      <c r="HJ22" s="874"/>
      <c r="HK22" s="874"/>
      <c r="HL22" s="874"/>
      <c r="HM22" s="874"/>
      <c r="HN22" s="874"/>
      <c r="HO22" s="874"/>
      <c r="HP22" s="874"/>
      <c r="HQ22" s="874"/>
      <c r="HR22" s="874"/>
      <c r="HS22" s="874"/>
      <c r="HT22" s="874"/>
      <c r="HU22" s="874"/>
      <c r="HV22" s="874"/>
      <c r="HW22" s="874"/>
      <c r="HX22" s="874"/>
      <c r="HY22" s="874"/>
      <c r="HZ22" s="874"/>
      <c r="IA22" s="874"/>
      <c r="IB22" s="874"/>
      <c r="IC22" s="874"/>
      <c r="ID22" s="874"/>
      <c r="IE22" s="874"/>
      <c r="IF22" s="874"/>
      <c r="IG22" s="874"/>
      <c r="IH22" s="874"/>
      <c r="II22" s="874"/>
      <c r="IJ22" s="874"/>
      <c r="IK22" s="874"/>
      <c r="IL22" s="874"/>
      <c r="IM22" s="874"/>
      <c r="IN22" s="874"/>
      <c r="IO22" s="874"/>
      <c r="IP22" s="874"/>
      <c r="IQ22" s="874"/>
      <c r="IR22" s="874"/>
      <c r="IS22" s="874"/>
      <c r="IT22" s="874"/>
      <c r="IU22" s="874"/>
      <c r="IV22" s="874"/>
    </row>
    <row r="23" spans="1:256" ht="15.75">
      <c r="A23" s="1825"/>
      <c r="B23" s="1826"/>
      <c r="C23" s="899" t="s">
        <v>361</v>
      </c>
      <c r="D23" s="881"/>
      <c r="E23" s="881"/>
      <c r="F23" s="894" t="s">
        <v>362</v>
      </c>
      <c r="G23" s="894" t="s">
        <v>363</v>
      </c>
      <c r="H23" s="894" t="s">
        <v>364</v>
      </c>
      <c r="I23" s="894" t="s">
        <v>364</v>
      </c>
      <c r="J23" s="894" t="s">
        <v>353</v>
      </c>
      <c r="K23" s="894" t="s">
        <v>365</v>
      </c>
      <c r="L23" s="894" t="s">
        <v>366</v>
      </c>
      <c r="M23" s="949" t="s">
        <v>367</v>
      </c>
      <c r="N23" s="1825"/>
      <c r="O23" s="1826"/>
      <c r="P23" s="894" t="s">
        <v>368</v>
      </c>
      <c r="Q23" s="894" t="s">
        <v>369</v>
      </c>
      <c r="R23" s="894"/>
      <c r="S23" s="894" t="s">
        <v>370</v>
      </c>
      <c r="T23" s="1882" t="s">
        <v>419</v>
      </c>
      <c r="U23" s="1882"/>
      <c r="V23" s="881" t="s">
        <v>373</v>
      </c>
      <c r="W23" s="894" t="s">
        <v>374</v>
      </c>
      <c r="X23" s="894" t="s">
        <v>375</v>
      </c>
      <c r="Y23" s="894" t="s">
        <v>376</v>
      </c>
      <c r="Z23" s="949" t="s">
        <v>352</v>
      </c>
      <c r="AA23" s="886"/>
      <c r="AB23" s="886"/>
      <c r="AC23" s="886"/>
      <c r="AD23" s="886"/>
      <c r="AE23" s="886"/>
      <c r="AF23" s="886"/>
      <c r="AG23" s="886"/>
      <c r="AH23" s="886"/>
      <c r="AI23" s="886"/>
      <c r="AJ23" s="886"/>
      <c r="AK23" s="886"/>
      <c r="AL23" s="886"/>
      <c r="AM23" s="886"/>
      <c r="AN23" s="886"/>
      <c r="AO23" s="886"/>
      <c r="AP23" s="886"/>
      <c r="AQ23" s="886"/>
      <c r="AR23" s="886"/>
      <c r="AS23" s="886"/>
      <c r="AT23" s="886"/>
      <c r="AU23" s="886"/>
      <c r="AV23" s="886"/>
      <c r="AW23" s="886"/>
      <c r="AX23" s="886"/>
      <c r="AY23" s="886"/>
      <c r="AZ23" s="886"/>
      <c r="BA23" s="886"/>
      <c r="BB23" s="886"/>
      <c r="BC23" s="886"/>
      <c r="BD23" s="886"/>
      <c r="BE23" s="886"/>
      <c r="BF23" s="886"/>
      <c r="BG23" s="886"/>
      <c r="BH23" s="886"/>
      <c r="BI23" s="886"/>
      <c r="BJ23" s="886"/>
      <c r="BK23" s="886"/>
      <c r="BL23" s="886"/>
      <c r="BM23" s="886"/>
      <c r="BN23" s="886"/>
      <c r="BO23" s="886"/>
      <c r="BP23" s="886"/>
      <c r="BQ23" s="886"/>
      <c r="BR23" s="886"/>
      <c r="BS23" s="886"/>
      <c r="BT23" s="886"/>
      <c r="BU23" s="886"/>
      <c r="BV23" s="886"/>
      <c r="BW23" s="886"/>
      <c r="BX23" s="886"/>
      <c r="BY23" s="886"/>
      <c r="BZ23" s="886"/>
      <c r="CA23" s="886"/>
      <c r="CB23" s="886"/>
      <c r="CC23" s="886"/>
      <c r="CD23" s="886"/>
      <c r="CE23" s="886"/>
      <c r="CF23" s="886"/>
      <c r="CG23" s="886"/>
      <c r="CH23" s="886"/>
      <c r="CI23" s="886"/>
      <c r="CJ23" s="886"/>
      <c r="CK23" s="886"/>
      <c r="CL23" s="886"/>
      <c r="CM23" s="886"/>
      <c r="CN23" s="886"/>
      <c r="CO23" s="886"/>
      <c r="CP23" s="886"/>
      <c r="CQ23" s="886"/>
      <c r="CR23" s="886"/>
      <c r="CS23" s="886"/>
      <c r="CT23" s="886"/>
      <c r="CU23" s="886"/>
      <c r="CV23" s="886"/>
      <c r="CW23" s="886"/>
      <c r="CX23" s="886"/>
      <c r="CY23" s="886"/>
      <c r="CZ23" s="886"/>
      <c r="DA23" s="886"/>
      <c r="DB23" s="886"/>
      <c r="DC23" s="886"/>
      <c r="DD23" s="886"/>
      <c r="DE23" s="886"/>
      <c r="DF23" s="886"/>
      <c r="DG23" s="886"/>
      <c r="DH23" s="886"/>
      <c r="DI23" s="886"/>
      <c r="DJ23" s="886"/>
      <c r="DK23" s="886"/>
      <c r="DL23" s="886"/>
      <c r="DM23" s="886"/>
      <c r="DN23" s="886"/>
      <c r="DO23" s="886"/>
      <c r="DP23" s="886"/>
      <c r="DQ23" s="886"/>
      <c r="DR23" s="886"/>
      <c r="DS23" s="886"/>
      <c r="DT23" s="886"/>
      <c r="DU23" s="886"/>
      <c r="DV23" s="886"/>
      <c r="DW23" s="886"/>
      <c r="DX23" s="886"/>
      <c r="DY23" s="886"/>
      <c r="DZ23" s="886"/>
      <c r="EA23" s="886"/>
      <c r="EB23" s="886"/>
      <c r="EC23" s="886"/>
      <c r="ED23" s="886"/>
      <c r="EE23" s="886"/>
      <c r="EF23" s="886"/>
      <c r="EG23" s="886"/>
      <c r="EH23" s="886"/>
      <c r="EI23" s="886"/>
      <c r="EJ23" s="886"/>
      <c r="EK23" s="886"/>
      <c r="EL23" s="886"/>
      <c r="EM23" s="886"/>
      <c r="EN23" s="886"/>
      <c r="EO23" s="886"/>
      <c r="EP23" s="886"/>
      <c r="EQ23" s="886"/>
      <c r="ER23" s="886"/>
      <c r="ES23" s="886"/>
      <c r="ET23" s="886"/>
      <c r="EU23" s="886"/>
      <c r="EV23" s="886"/>
      <c r="EW23" s="886"/>
      <c r="EX23" s="886"/>
      <c r="EY23" s="886"/>
      <c r="EZ23" s="886"/>
      <c r="FA23" s="886"/>
      <c r="FB23" s="886"/>
      <c r="FC23" s="886"/>
      <c r="FD23" s="886"/>
      <c r="FE23" s="886"/>
      <c r="FF23" s="886"/>
      <c r="FG23" s="886"/>
      <c r="FH23" s="886"/>
      <c r="FI23" s="886"/>
      <c r="FJ23" s="886"/>
      <c r="FK23" s="886"/>
      <c r="FL23" s="886"/>
      <c r="FM23" s="886"/>
      <c r="FN23" s="886"/>
      <c r="FO23" s="886"/>
      <c r="FP23" s="886"/>
      <c r="FQ23" s="886"/>
      <c r="FR23" s="886"/>
      <c r="FS23" s="886"/>
      <c r="FT23" s="886"/>
      <c r="FU23" s="886"/>
      <c r="FV23" s="886"/>
      <c r="FW23" s="886"/>
      <c r="FX23" s="886"/>
      <c r="FY23" s="886"/>
      <c r="FZ23" s="886"/>
      <c r="GA23" s="886"/>
      <c r="GB23" s="886"/>
      <c r="GC23" s="886"/>
      <c r="GD23" s="886"/>
      <c r="GE23" s="886"/>
      <c r="GF23" s="886"/>
      <c r="GG23" s="886"/>
      <c r="GH23" s="886"/>
      <c r="GI23" s="886"/>
      <c r="GJ23" s="886"/>
      <c r="GK23" s="886"/>
      <c r="GL23" s="886"/>
      <c r="GM23" s="886"/>
      <c r="GN23" s="886"/>
      <c r="GO23" s="886"/>
      <c r="GP23" s="886"/>
      <c r="GQ23" s="886"/>
      <c r="GR23" s="886"/>
      <c r="GS23" s="886"/>
      <c r="GT23" s="886"/>
      <c r="GU23" s="886"/>
      <c r="GV23" s="886"/>
      <c r="GW23" s="886"/>
      <c r="GX23" s="886"/>
      <c r="GY23" s="886"/>
      <c r="GZ23" s="886"/>
      <c r="HA23" s="886"/>
      <c r="HB23" s="886"/>
      <c r="HC23" s="886"/>
      <c r="HD23" s="886"/>
      <c r="HE23" s="886"/>
      <c r="HF23" s="886"/>
      <c r="HG23" s="886"/>
      <c r="HH23" s="886"/>
      <c r="HI23" s="886"/>
      <c r="HJ23" s="886"/>
      <c r="HK23" s="886"/>
      <c r="HL23" s="886"/>
      <c r="HM23" s="886"/>
      <c r="HN23" s="886"/>
      <c r="HO23" s="886"/>
      <c r="HP23" s="886"/>
      <c r="HQ23" s="886"/>
      <c r="HR23" s="886"/>
      <c r="HS23" s="886"/>
      <c r="HT23" s="886"/>
      <c r="HU23" s="886"/>
      <c r="HV23" s="886"/>
      <c r="HW23" s="886"/>
      <c r="HX23" s="886"/>
      <c r="HY23" s="886"/>
      <c r="HZ23" s="886"/>
      <c r="IA23" s="886"/>
      <c r="IB23" s="886"/>
      <c r="IC23" s="886"/>
      <c r="ID23" s="886"/>
      <c r="IE23" s="886"/>
      <c r="IF23" s="886"/>
      <c r="IG23" s="886"/>
      <c r="IH23" s="886"/>
      <c r="II23" s="886"/>
      <c r="IJ23" s="886"/>
      <c r="IK23" s="886"/>
      <c r="IL23" s="886"/>
      <c r="IM23" s="886"/>
      <c r="IN23" s="886"/>
      <c r="IO23" s="886"/>
      <c r="IP23" s="886"/>
      <c r="IQ23" s="886"/>
      <c r="IR23" s="886"/>
      <c r="IS23" s="886"/>
      <c r="IT23" s="886"/>
      <c r="IU23" s="886"/>
      <c r="IV23" s="886"/>
    </row>
    <row r="24" spans="1:256" ht="15.75">
      <c r="A24" s="1827"/>
      <c r="B24" s="1828"/>
      <c r="C24" s="900" t="s">
        <v>377</v>
      </c>
      <c r="D24" s="901" t="s">
        <v>1177</v>
      </c>
      <c r="E24" s="901" t="s">
        <v>378</v>
      </c>
      <c r="F24" s="902" t="s">
        <v>379</v>
      </c>
      <c r="G24" s="902" t="s">
        <v>379</v>
      </c>
      <c r="H24" s="902" t="s">
        <v>379</v>
      </c>
      <c r="I24" s="902" t="s">
        <v>379</v>
      </c>
      <c r="J24" s="902" t="s">
        <v>380</v>
      </c>
      <c r="K24" s="902" t="s">
        <v>381</v>
      </c>
      <c r="L24" s="902" t="s">
        <v>381</v>
      </c>
      <c r="M24" s="950" t="s">
        <v>381</v>
      </c>
      <c r="N24" s="1827"/>
      <c r="O24" s="1828"/>
      <c r="P24" s="902" t="s">
        <v>382</v>
      </c>
      <c r="Q24" s="902" t="s">
        <v>383</v>
      </c>
      <c r="R24" s="902" t="s">
        <v>384</v>
      </c>
      <c r="S24" s="902" t="s">
        <v>385</v>
      </c>
      <c r="T24" s="1881" t="s">
        <v>387</v>
      </c>
      <c r="U24" s="1881" t="s">
        <v>387</v>
      </c>
      <c r="V24" s="901" t="s">
        <v>387</v>
      </c>
      <c r="W24" s="902" t="s">
        <v>388</v>
      </c>
      <c r="X24" s="902" t="s">
        <v>389</v>
      </c>
      <c r="Y24" s="902" t="s">
        <v>390</v>
      </c>
      <c r="Z24" s="950" t="s">
        <v>390</v>
      </c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  <c r="AM24" s="886"/>
      <c r="AN24" s="886"/>
      <c r="AO24" s="886"/>
      <c r="AP24" s="886"/>
      <c r="AQ24" s="886"/>
      <c r="AR24" s="886"/>
      <c r="AS24" s="886"/>
      <c r="AT24" s="886"/>
      <c r="AU24" s="886"/>
      <c r="AV24" s="886"/>
      <c r="AW24" s="886"/>
      <c r="AX24" s="886"/>
      <c r="AY24" s="886"/>
      <c r="AZ24" s="886"/>
      <c r="BA24" s="886"/>
      <c r="BB24" s="886"/>
      <c r="BC24" s="886"/>
      <c r="BD24" s="886"/>
      <c r="BE24" s="886"/>
      <c r="BF24" s="886"/>
      <c r="BG24" s="886"/>
      <c r="BH24" s="886"/>
      <c r="BI24" s="886"/>
      <c r="BJ24" s="886"/>
      <c r="BK24" s="886"/>
      <c r="BL24" s="886"/>
      <c r="BM24" s="886"/>
      <c r="BN24" s="886"/>
      <c r="BO24" s="886"/>
      <c r="BP24" s="886"/>
      <c r="BQ24" s="886"/>
      <c r="BR24" s="886"/>
      <c r="BS24" s="886"/>
      <c r="BT24" s="886"/>
      <c r="BU24" s="886"/>
      <c r="BV24" s="886"/>
      <c r="BW24" s="886"/>
      <c r="BX24" s="886"/>
      <c r="BY24" s="886"/>
      <c r="BZ24" s="886"/>
      <c r="CA24" s="886"/>
      <c r="CB24" s="886"/>
      <c r="CC24" s="886"/>
      <c r="CD24" s="886"/>
      <c r="CE24" s="886"/>
      <c r="CF24" s="886"/>
      <c r="CG24" s="886"/>
      <c r="CH24" s="886"/>
      <c r="CI24" s="886"/>
      <c r="CJ24" s="886"/>
      <c r="CK24" s="886"/>
      <c r="CL24" s="886"/>
      <c r="CM24" s="886"/>
      <c r="CN24" s="886"/>
      <c r="CO24" s="886"/>
      <c r="CP24" s="886"/>
      <c r="CQ24" s="886"/>
      <c r="CR24" s="886"/>
      <c r="CS24" s="886"/>
      <c r="CT24" s="886"/>
      <c r="CU24" s="886"/>
      <c r="CV24" s="886"/>
      <c r="CW24" s="886"/>
      <c r="CX24" s="886"/>
      <c r="CY24" s="886"/>
      <c r="CZ24" s="886"/>
      <c r="DA24" s="886"/>
      <c r="DB24" s="886"/>
      <c r="DC24" s="886"/>
      <c r="DD24" s="886"/>
      <c r="DE24" s="886"/>
      <c r="DF24" s="886"/>
      <c r="DG24" s="886"/>
      <c r="DH24" s="886"/>
      <c r="DI24" s="886"/>
      <c r="DJ24" s="886"/>
      <c r="DK24" s="886"/>
      <c r="DL24" s="886"/>
      <c r="DM24" s="886"/>
      <c r="DN24" s="886"/>
      <c r="DO24" s="886"/>
      <c r="DP24" s="886"/>
      <c r="DQ24" s="886"/>
      <c r="DR24" s="886"/>
      <c r="DS24" s="886"/>
      <c r="DT24" s="886"/>
      <c r="DU24" s="886"/>
      <c r="DV24" s="886"/>
      <c r="DW24" s="886"/>
      <c r="DX24" s="886"/>
      <c r="DY24" s="886"/>
      <c r="DZ24" s="886"/>
      <c r="EA24" s="886"/>
      <c r="EB24" s="886"/>
      <c r="EC24" s="886"/>
      <c r="ED24" s="886"/>
      <c r="EE24" s="886"/>
      <c r="EF24" s="886"/>
      <c r="EG24" s="886"/>
      <c r="EH24" s="886"/>
      <c r="EI24" s="886"/>
      <c r="EJ24" s="886"/>
      <c r="EK24" s="886"/>
      <c r="EL24" s="886"/>
      <c r="EM24" s="886"/>
      <c r="EN24" s="886"/>
      <c r="EO24" s="886"/>
      <c r="EP24" s="886"/>
      <c r="EQ24" s="886"/>
      <c r="ER24" s="886"/>
      <c r="ES24" s="886"/>
      <c r="ET24" s="886"/>
      <c r="EU24" s="886"/>
      <c r="EV24" s="886"/>
      <c r="EW24" s="886"/>
      <c r="EX24" s="886"/>
      <c r="EY24" s="886"/>
      <c r="EZ24" s="886"/>
      <c r="FA24" s="886"/>
      <c r="FB24" s="886"/>
      <c r="FC24" s="886"/>
      <c r="FD24" s="886"/>
      <c r="FE24" s="886"/>
      <c r="FF24" s="886"/>
      <c r="FG24" s="886"/>
      <c r="FH24" s="886"/>
      <c r="FI24" s="886"/>
      <c r="FJ24" s="886"/>
      <c r="FK24" s="886"/>
      <c r="FL24" s="886"/>
      <c r="FM24" s="886"/>
      <c r="FN24" s="886"/>
      <c r="FO24" s="886"/>
      <c r="FP24" s="886"/>
      <c r="FQ24" s="886"/>
      <c r="FR24" s="886"/>
      <c r="FS24" s="886"/>
      <c r="FT24" s="886"/>
      <c r="FU24" s="886"/>
      <c r="FV24" s="886"/>
      <c r="FW24" s="886"/>
      <c r="FX24" s="886"/>
      <c r="FY24" s="886"/>
      <c r="FZ24" s="886"/>
      <c r="GA24" s="886"/>
      <c r="GB24" s="886"/>
      <c r="GC24" s="886"/>
      <c r="GD24" s="886"/>
      <c r="GE24" s="886"/>
      <c r="GF24" s="886"/>
      <c r="GG24" s="886"/>
      <c r="GH24" s="886"/>
      <c r="GI24" s="886"/>
      <c r="GJ24" s="886"/>
      <c r="GK24" s="886"/>
      <c r="GL24" s="886"/>
      <c r="GM24" s="886"/>
      <c r="GN24" s="886"/>
      <c r="GO24" s="886"/>
      <c r="GP24" s="886"/>
      <c r="GQ24" s="886"/>
      <c r="GR24" s="886"/>
      <c r="GS24" s="886"/>
      <c r="GT24" s="886"/>
      <c r="GU24" s="886"/>
      <c r="GV24" s="886"/>
      <c r="GW24" s="886"/>
      <c r="GX24" s="886"/>
      <c r="GY24" s="886"/>
      <c r="GZ24" s="886"/>
      <c r="HA24" s="886"/>
      <c r="HB24" s="886"/>
      <c r="HC24" s="886"/>
      <c r="HD24" s="886"/>
      <c r="HE24" s="886"/>
      <c r="HF24" s="886"/>
      <c r="HG24" s="886"/>
      <c r="HH24" s="886"/>
      <c r="HI24" s="886"/>
      <c r="HJ24" s="886"/>
      <c r="HK24" s="886"/>
      <c r="HL24" s="886"/>
      <c r="HM24" s="886"/>
      <c r="HN24" s="886"/>
      <c r="HO24" s="886"/>
      <c r="HP24" s="886"/>
      <c r="HQ24" s="886"/>
      <c r="HR24" s="886"/>
      <c r="HS24" s="886"/>
      <c r="HT24" s="886"/>
      <c r="HU24" s="886"/>
      <c r="HV24" s="886"/>
      <c r="HW24" s="886"/>
      <c r="HX24" s="886"/>
      <c r="HY24" s="886"/>
      <c r="HZ24" s="886"/>
      <c r="IA24" s="886"/>
      <c r="IB24" s="886"/>
      <c r="IC24" s="886"/>
      <c r="ID24" s="886"/>
      <c r="IE24" s="886"/>
      <c r="IF24" s="886"/>
      <c r="IG24" s="886"/>
      <c r="IH24" s="886"/>
      <c r="II24" s="886"/>
      <c r="IJ24" s="886"/>
      <c r="IK24" s="886"/>
      <c r="IL24" s="886"/>
      <c r="IM24" s="886"/>
      <c r="IN24" s="886"/>
      <c r="IO24" s="886"/>
      <c r="IP24" s="886"/>
      <c r="IQ24" s="886"/>
      <c r="IR24" s="886"/>
      <c r="IS24" s="886"/>
      <c r="IT24" s="886"/>
      <c r="IU24" s="886"/>
      <c r="IV24" s="886"/>
    </row>
    <row r="25" spans="1:256" ht="25.5" customHeight="1">
      <c r="A25" s="906" t="s">
        <v>1173</v>
      </c>
      <c r="B25" s="907">
        <v>2009</v>
      </c>
      <c r="C25" s="242">
        <v>11</v>
      </c>
      <c r="D25" s="106">
        <v>8</v>
      </c>
      <c r="E25" s="106">
        <v>3</v>
      </c>
      <c r="F25" s="106">
        <v>0</v>
      </c>
      <c r="G25" s="106">
        <v>0</v>
      </c>
      <c r="H25" s="106">
        <v>5</v>
      </c>
      <c r="I25" s="106">
        <v>6</v>
      </c>
      <c r="J25" s="106">
        <v>3</v>
      </c>
      <c r="K25" s="106">
        <v>2</v>
      </c>
      <c r="L25" s="106">
        <v>5</v>
      </c>
      <c r="M25" s="106">
        <v>1</v>
      </c>
      <c r="N25" s="906" t="s">
        <v>1173</v>
      </c>
      <c r="O25" s="907">
        <v>2009</v>
      </c>
      <c r="P25" s="106">
        <v>3</v>
      </c>
      <c r="Q25" s="106">
        <v>1</v>
      </c>
      <c r="R25" s="106">
        <v>6</v>
      </c>
      <c r="S25" s="106">
        <v>1</v>
      </c>
      <c r="T25" s="1836">
        <v>3</v>
      </c>
      <c r="U25" s="1836"/>
      <c r="V25" s="106">
        <v>8</v>
      </c>
      <c r="W25" s="106">
        <v>4</v>
      </c>
      <c r="X25" s="106">
        <v>4</v>
      </c>
      <c r="Y25" s="106">
        <v>1</v>
      </c>
      <c r="Z25" s="106">
        <v>2</v>
      </c>
      <c r="AA25" s="908"/>
      <c r="AB25" s="908"/>
      <c r="AC25" s="908"/>
      <c r="AD25" s="908"/>
      <c r="AE25" s="908"/>
      <c r="AF25" s="908"/>
      <c r="AG25" s="908"/>
      <c r="AH25" s="908"/>
      <c r="AI25" s="908"/>
      <c r="AJ25" s="908"/>
      <c r="AK25" s="908"/>
      <c r="AL25" s="908"/>
      <c r="AM25" s="908"/>
      <c r="AN25" s="908"/>
      <c r="AO25" s="908"/>
      <c r="AP25" s="908"/>
      <c r="AQ25" s="908"/>
      <c r="AR25" s="908"/>
      <c r="AS25" s="908"/>
      <c r="AT25" s="908"/>
      <c r="AU25" s="908"/>
      <c r="AV25" s="908"/>
      <c r="AW25" s="908"/>
      <c r="AX25" s="908"/>
      <c r="AY25" s="908"/>
      <c r="AZ25" s="908"/>
      <c r="BA25" s="908"/>
      <c r="BB25" s="908"/>
      <c r="BC25" s="908"/>
      <c r="BD25" s="908"/>
      <c r="BE25" s="908"/>
      <c r="BF25" s="908"/>
      <c r="BG25" s="908"/>
      <c r="BH25" s="908"/>
      <c r="BI25" s="908"/>
      <c r="BJ25" s="908"/>
      <c r="BK25" s="908"/>
      <c r="BL25" s="908"/>
      <c r="BM25" s="908"/>
      <c r="BN25" s="908"/>
      <c r="BO25" s="908"/>
      <c r="BP25" s="908"/>
      <c r="BQ25" s="908"/>
      <c r="BR25" s="908"/>
      <c r="BS25" s="908"/>
      <c r="BT25" s="908"/>
      <c r="BU25" s="908"/>
      <c r="BV25" s="908"/>
      <c r="BW25" s="908"/>
      <c r="BX25" s="908"/>
      <c r="BY25" s="908"/>
      <c r="BZ25" s="908"/>
      <c r="CA25" s="908"/>
      <c r="CB25" s="908"/>
      <c r="CC25" s="908"/>
      <c r="CD25" s="908"/>
      <c r="CE25" s="908"/>
      <c r="CF25" s="908"/>
      <c r="CG25" s="908"/>
      <c r="CH25" s="908"/>
      <c r="CI25" s="908"/>
      <c r="CJ25" s="908"/>
      <c r="CK25" s="908"/>
      <c r="CL25" s="908"/>
      <c r="CM25" s="908"/>
      <c r="CN25" s="908"/>
      <c r="CO25" s="908"/>
      <c r="CP25" s="908"/>
      <c r="CQ25" s="908"/>
      <c r="CR25" s="908"/>
      <c r="CS25" s="908"/>
      <c r="CT25" s="908"/>
      <c r="CU25" s="908"/>
      <c r="CV25" s="908"/>
      <c r="CW25" s="908"/>
      <c r="CX25" s="908"/>
      <c r="CY25" s="908"/>
      <c r="CZ25" s="908"/>
      <c r="DA25" s="908"/>
      <c r="DB25" s="908"/>
      <c r="DC25" s="908"/>
      <c r="DD25" s="908"/>
      <c r="DE25" s="908"/>
      <c r="DF25" s="908"/>
      <c r="DG25" s="908"/>
      <c r="DH25" s="908"/>
      <c r="DI25" s="908"/>
      <c r="DJ25" s="908"/>
      <c r="DK25" s="908"/>
      <c r="DL25" s="908"/>
      <c r="DM25" s="908"/>
      <c r="DN25" s="908"/>
      <c r="DO25" s="908"/>
      <c r="DP25" s="908"/>
      <c r="DQ25" s="908"/>
      <c r="DR25" s="908"/>
      <c r="DS25" s="908"/>
      <c r="DT25" s="908"/>
      <c r="DU25" s="908"/>
      <c r="DV25" s="908"/>
      <c r="DW25" s="908"/>
      <c r="DX25" s="908"/>
      <c r="DY25" s="908"/>
      <c r="DZ25" s="908"/>
      <c r="EA25" s="908"/>
      <c r="EB25" s="908"/>
      <c r="EC25" s="908"/>
      <c r="ED25" s="908"/>
      <c r="EE25" s="908"/>
      <c r="EF25" s="908"/>
      <c r="EG25" s="908"/>
      <c r="EH25" s="908"/>
      <c r="EI25" s="908"/>
      <c r="EJ25" s="908"/>
      <c r="EK25" s="908"/>
      <c r="EL25" s="908"/>
      <c r="EM25" s="908"/>
      <c r="EN25" s="908"/>
      <c r="EO25" s="908"/>
      <c r="EP25" s="908"/>
      <c r="EQ25" s="908"/>
      <c r="ER25" s="908"/>
      <c r="ES25" s="908"/>
      <c r="ET25" s="908"/>
      <c r="EU25" s="908"/>
      <c r="EV25" s="908"/>
      <c r="EW25" s="908"/>
      <c r="EX25" s="908"/>
      <c r="EY25" s="908"/>
      <c r="EZ25" s="908"/>
      <c r="FA25" s="908"/>
      <c r="FB25" s="908"/>
      <c r="FC25" s="908"/>
      <c r="FD25" s="908"/>
      <c r="FE25" s="908"/>
      <c r="FF25" s="908"/>
      <c r="FG25" s="908"/>
      <c r="FH25" s="908"/>
      <c r="FI25" s="908"/>
      <c r="FJ25" s="908"/>
      <c r="FK25" s="908"/>
      <c r="FL25" s="908"/>
      <c r="FM25" s="908"/>
      <c r="FN25" s="908"/>
      <c r="FO25" s="908"/>
      <c r="FP25" s="908"/>
      <c r="FQ25" s="908"/>
      <c r="FR25" s="908"/>
      <c r="FS25" s="908"/>
      <c r="FT25" s="908"/>
      <c r="FU25" s="908"/>
      <c r="FV25" s="908"/>
      <c r="FW25" s="908"/>
      <c r="FX25" s="908"/>
      <c r="FY25" s="908"/>
      <c r="FZ25" s="908"/>
      <c r="GA25" s="908"/>
      <c r="GB25" s="908"/>
      <c r="GC25" s="908"/>
      <c r="GD25" s="908"/>
      <c r="GE25" s="908"/>
      <c r="GF25" s="908"/>
      <c r="GG25" s="908"/>
      <c r="GH25" s="908"/>
      <c r="GI25" s="908"/>
      <c r="GJ25" s="908"/>
      <c r="GK25" s="908"/>
      <c r="GL25" s="908"/>
      <c r="GM25" s="908"/>
      <c r="GN25" s="908"/>
      <c r="GO25" s="908"/>
      <c r="GP25" s="908"/>
      <c r="GQ25" s="908"/>
      <c r="GR25" s="908"/>
      <c r="GS25" s="908"/>
      <c r="GT25" s="908"/>
      <c r="GU25" s="908"/>
      <c r="GV25" s="908"/>
      <c r="GW25" s="908"/>
      <c r="GX25" s="908"/>
      <c r="GY25" s="908"/>
      <c r="GZ25" s="908"/>
      <c r="HA25" s="908"/>
      <c r="HB25" s="908"/>
      <c r="HC25" s="908"/>
      <c r="HD25" s="908"/>
      <c r="HE25" s="908"/>
      <c r="HF25" s="908"/>
      <c r="HG25" s="908"/>
      <c r="HH25" s="908"/>
      <c r="HI25" s="908"/>
      <c r="HJ25" s="908"/>
      <c r="HK25" s="908"/>
      <c r="HL25" s="908"/>
      <c r="HM25" s="908"/>
      <c r="HN25" s="908"/>
      <c r="HO25" s="908"/>
      <c r="HP25" s="908"/>
      <c r="HQ25" s="908"/>
      <c r="HR25" s="908"/>
      <c r="HS25" s="908"/>
      <c r="HT25" s="908"/>
      <c r="HU25" s="908"/>
      <c r="HV25" s="908"/>
      <c r="HW25" s="908"/>
      <c r="HX25" s="908"/>
      <c r="HY25" s="908"/>
      <c r="HZ25" s="908"/>
      <c r="IA25" s="908"/>
      <c r="IB25" s="908"/>
      <c r="IC25" s="908"/>
      <c r="ID25" s="908"/>
      <c r="IE25" s="908"/>
      <c r="IF25" s="908"/>
      <c r="IG25" s="908"/>
      <c r="IH25" s="908"/>
      <c r="II25" s="908"/>
      <c r="IJ25" s="908"/>
      <c r="IK25" s="908"/>
      <c r="IL25" s="908"/>
      <c r="IM25" s="908"/>
      <c r="IN25" s="908"/>
      <c r="IO25" s="908"/>
      <c r="IP25" s="908"/>
      <c r="IQ25" s="908"/>
      <c r="IR25" s="908"/>
      <c r="IS25" s="908"/>
      <c r="IT25" s="908"/>
      <c r="IU25" s="908"/>
      <c r="IV25" s="908"/>
    </row>
    <row r="26" spans="1:256" ht="25.5" customHeight="1">
      <c r="A26" s="818" t="s">
        <v>420</v>
      </c>
      <c r="B26" s="907">
        <v>2010</v>
      </c>
      <c r="C26" s="242">
        <v>11</v>
      </c>
      <c r="D26" s="106">
        <v>8</v>
      </c>
      <c r="E26" s="106">
        <v>3</v>
      </c>
      <c r="F26" s="106">
        <v>0</v>
      </c>
      <c r="G26" s="106">
        <v>1</v>
      </c>
      <c r="H26" s="106">
        <v>6</v>
      </c>
      <c r="I26" s="106">
        <v>4</v>
      </c>
      <c r="J26" s="106">
        <v>4</v>
      </c>
      <c r="K26" s="106">
        <v>2</v>
      </c>
      <c r="L26" s="106">
        <v>4</v>
      </c>
      <c r="M26" s="106">
        <v>1</v>
      </c>
      <c r="N26" s="906" t="s">
        <v>1174</v>
      </c>
      <c r="O26" s="907">
        <v>2010</v>
      </c>
      <c r="P26" s="106">
        <v>4</v>
      </c>
      <c r="Q26" s="106">
        <v>0</v>
      </c>
      <c r="R26" s="106">
        <v>7</v>
      </c>
      <c r="S26" s="106">
        <v>0</v>
      </c>
      <c r="T26" s="1837">
        <v>3</v>
      </c>
      <c r="U26" s="1837"/>
      <c r="V26" s="106">
        <v>8</v>
      </c>
      <c r="W26" s="106">
        <v>2</v>
      </c>
      <c r="X26" s="106">
        <v>4</v>
      </c>
      <c r="Y26" s="106">
        <v>5</v>
      </c>
      <c r="Z26" s="106">
        <v>0</v>
      </c>
      <c r="AA26" s="908"/>
      <c r="AB26" s="908"/>
      <c r="AC26" s="908"/>
      <c r="AD26" s="908"/>
      <c r="AE26" s="908"/>
      <c r="AF26" s="908"/>
      <c r="AG26" s="908"/>
      <c r="AH26" s="908"/>
      <c r="AI26" s="908"/>
      <c r="AJ26" s="908"/>
      <c r="AK26" s="908"/>
      <c r="AL26" s="908"/>
      <c r="AM26" s="908"/>
      <c r="AN26" s="908"/>
      <c r="AO26" s="908"/>
      <c r="AP26" s="908"/>
      <c r="AQ26" s="908"/>
      <c r="AR26" s="908"/>
      <c r="AS26" s="908"/>
      <c r="AT26" s="908"/>
      <c r="AU26" s="908"/>
      <c r="AV26" s="908"/>
      <c r="AW26" s="908"/>
      <c r="AX26" s="908"/>
      <c r="AY26" s="908"/>
      <c r="AZ26" s="908"/>
      <c r="BA26" s="908"/>
      <c r="BB26" s="908"/>
      <c r="BC26" s="908"/>
      <c r="BD26" s="908"/>
      <c r="BE26" s="908"/>
      <c r="BF26" s="908"/>
      <c r="BG26" s="908"/>
      <c r="BH26" s="908"/>
      <c r="BI26" s="908"/>
      <c r="BJ26" s="908"/>
      <c r="BK26" s="908"/>
      <c r="BL26" s="908"/>
      <c r="BM26" s="908"/>
      <c r="BN26" s="908"/>
      <c r="BO26" s="908"/>
      <c r="BP26" s="908"/>
      <c r="BQ26" s="908"/>
      <c r="BR26" s="908"/>
      <c r="BS26" s="908"/>
      <c r="BT26" s="908"/>
      <c r="BU26" s="908"/>
      <c r="BV26" s="908"/>
      <c r="BW26" s="908"/>
      <c r="BX26" s="908"/>
      <c r="BY26" s="908"/>
      <c r="BZ26" s="908"/>
      <c r="CA26" s="908"/>
      <c r="CB26" s="908"/>
      <c r="CC26" s="908"/>
      <c r="CD26" s="908"/>
      <c r="CE26" s="908"/>
      <c r="CF26" s="908"/>
      <c r="CG26" s="908"/>
      <c r="CH26" s="908"/>
      <c r="CI26" s="908"/>
      <c r="CJ26" s="908"/>
      <c r="CK26" s="908"/>
      <c r="CL26" s="908"/>
      <c r="CM26" s="908"/>
      <c r="CN26" s="908"/>
      <c r="CO26" s="908"/>
      <c r="CP26" s="908"/>
      <c r="CQ26" s="908"/>
      <c r="CR26" s="908"/>
      <c r="CS26" s="908"/>
      <c r="CT26" s="908"/>
      <c r="CU26" s="908"/>
      <c r="CV26" s="908"/>
      <c r="CW26" s="908"/>
      <c r="CX26" s="908"/>
      <c r="CY26" s="908"/>
      <c r="CZ26" s="908"/>
      <c r="DA26" s="908"/>
      <c r="DB26" s="908"/>
      <c r="DC26" s="908"/>
      <c r="DD26" s="908"/>
      <c r="DE26" s="908"/>
      <c r="DF26" s="908"/>
      <c r="DG26" s="908"/>
      <c r="DH26" s="908"/>
      <c r="DI26" s="908"/>
      <c r="DJ26" s="908"/>
      <c r="DK26" s="908"/>
      <c r="DL26" s="908"/>
      <c r="DM26" s="908"/>
      <c r="DN26" s="908"/>
      <c r="DO26" s="908"/>
      <c r="DP26" s="908"/>
      <c r="DQ26" s="908"/>
      <c r="DR26" s="908"/>
      <c r="DS26" s="908"/>
      <c r="DT26" s="908"/>
      <c r="DU26" s="908"/>
      <c r="DV26" s="908"/>
      <c r="DW26" s="908"/>
      <c r="DX26" s="908"/>
      <c r="DY26" s="908"/>
      <c r="DZ26" s="908"/>
      <c r="EA26" s="908"/>
      <c r="EB26" s="908"/>
      <c r="EC26" s="908"/>
      <c r="ED26" s="908"/>
      <c r="EE26" s="908"/>
      <c r="EF26" s="908"/>
      <c r="EG26" s="908"/>
      <c r="EH26" s="908"/>
      <c r="EI26" s="908"/>
      <c r="EJ26" s="908"/>
      <c r="EK26" s="908"/>
      <c r="EL26" s="908"/>
      <c r="EM26" s="908"/>
      <c r="EN26" s="908"/>
      <c r="EO26" s="908"/>
      <c r="EP26" s="908"/>
      <c r="EQ26" s="908"/>
      <c r="ER26" s="908"/>
      <c r="ES26" s="908"/>
      <c r="ET26" s="908"/>
      <c r="EU26" s="908"/>
      <c r="EV26" s="908"/>
      <c r="EW26" s="908"/>
      <c r="EX26" s="908"/>
      <c r="EY26" s="908"/>
      <c r="EZ26" s="908"/>
      <c r="FA26" s="908"/>
      <c r="FB26" s="908"/>
      <c r="FC26" s="908"/>
      <c r="FD26" s="908"/>
      <c r="FE26" s="908"/>
      <c r="FF26" s="908"/>
      <c r="FG26" s="908"/>
      <c r="FH26" s="908"/>
      <c r="FI26" s="908"/>
      <c r="FJ26" s="908"/>
      <c r="FK26" s="908"/>
      <c r="FL26" s="908"/>
      <c r="FM26" s="908"/>
      <c r="FN26" s="908"/>
      <c r="FO26" s="908"/>
      <c r="FP26" s="908"/>
      <c r="FQ26" s="908"/>
      <c r="FR26" s="908"/>
      <c r="FS26" s="908"/>
      <c r="FT26" s="908"/>
      <c r="FU26" s="908"/>
      <c r="FV26" s="908"/>
      <c r="FW26" s="908"/>
      <c r="FX26" s="908"/>
      <c r="FY26" s="908"/>
      <c r="FZ26" s="908"/>
      <c r="GA26" s="908"/>
      <c r="GB26" s="908"/>
      <c r="GC26" s="908"/>
      <c r="GD26" s="908"/>
      <c r="GE26" s="908"/>
      <c r="GF26" s="908"/>
      <c r="GG26" s="908"/>
      <c r="GH26" s="908"/>
      <c r="GI26" s="908"/>
      <c r="GJ26" s="908"/>
      <c r="GK26" s="908"/>
      <c r="GL26" s="908"/>
      <c r="GM26" s="908"/>
      <c r="GN26" s="908"/>
      <c r="GO26" s="908"/>
      <c r="GP26" s="908"/>
      <c r="GQ26" s="908"/>
      <c r="GR26" s="908"/>
      <c r="GS26" s="908"/>
      <c r="GT26" s="908"/>
      <c r="GU26" s="908"/>
      <c r="GV26" s="908"/>
      <c r="GW26" s="908"/>
      <c r="GX26" s="908"/>
      <c r="GY26" s="908"/>
      <c r="GZ26" s="908"/>
      <c r="HA26" s="908"/>
      <c r="HB26" s="908"/>
      <c r="HC26" s="908"/>
      <c r="HD26" s="908"/>
      <c r="HE26" s="908"/>
      <c r="HF26" s="908"/>
      <c r="HG26" s="908"/>
      <c r="HH26" s="908"/>
      <c r="HI26" s="908"/>
      <c r="HJ26" s="908"/>
      <c r="HK26" s="908"/>
      <c r="HL26" s="908"/>
      <c r="HM26" s="908"/>
      <c r="HN26" s="908"/>
      <c r="HO26" s="908"/>
      <c r="HP26" s="908"/>
      <c r="HQ26" s="908"/>
      <c r="HR26" s="908"/>
      <c r="HS26" s="908"/>
      <c r="HT26" s="908"/>
      <c r="HU26" s="908"/>
      <c r="HV26" s="908"/>
      <c r="HW26" s="908"/>
      <c r="HX26" s="908"/>
      <c r="HY26" s="908"/>
      <c r="HZ26" s="908"/>
      <c r="IA26" s="908"/>
      <c r="IB26" s="908"/>
      <c r="IC26" s="908"/>
      <c r="ID26" s="908"/>
      <c r="IE26" s="908"/>
      <c r="IF26" s="908"/>
      <c r="IG26" s="908"/>
      <c r="IH26" s="908"/>
      <c r="II26" s="908"/>
      <c r="IJ26" s="908"/>
      <c r="IK26" s="908"/>
      <c r="IL26" s="908"/>
      <c r="IM26" s="908"/>
      <c r="IN26" s="908"/>
      <c r="IO26" s="908"/>
      <c r="IP26" s="908"/>
      <c r="IQ26" s="908"/>
      <c r="IR26" s="908"/>
      <c r="IS26" s="908"/>
      <c r="IT26" s="908"/>
      <c r="IU26" s="908"/>
      <c r="IV26" s="908"/>
    </row>
    <row r="27" spans="1:256" ht="25.5" customHeight="1">
      <c r="A27" s="906" t="s">
        <v>421</v>
      </c>
      <c r="B27" s="907">
        <v>2011</v>
      </c>
      <c r="C27" s="819">
        <v>11</v>
      </c>
      <c r="D27" s="256">
        <v>8</v>
      </c>
      <c r="E27" s="256">
        <v>3</v>
      </c>
      <c r="F27" s="256">
        <v>0</v>
      </c>
      <c r="G27" s="256">
        <v>2</v>
      </c>
      <c r="H27" s="256">
        <v>6</v>
      </c>
      <c r="I27" s="256">
        <v>3</v>
      </c>
      <c r="J27" s="256">
        <v>4</v>
      </c>
      <c r="K27" s="256">
        <v>2</v>
      </c>
      <c r="L27" s="256">
        <v>5</v>
      </c>
      <c r="M27" s="256">
        <v>0</v>
      </c>
      <c r="N27" s="906" t="s">
        <v>421</v>
      </c>
      <c r="O27" s="907">
        <v>2011</v>
      </c>
      <c r="P27" s="256">
        <v>0</v>
      </c>
      <c r="Q27" s="256">
        <v>1</v>
      </c>
      <c r="R27" s="256">
        <v>8</v>
      </c>
      <c r="S27" s="256">
        <v>2</v>
      </c>
      <c r="T27" s="1837">
        <v>1</v>
      </c>
      <c r="U27" s="1837"/>
      <c r="V27" s="256">
        <v>10</v>
      </c>
      <c r="W27" s="256">
        <v>2</v>
      </c>
      <c r="X27" s="256">
        <v>3</v>
      </c>
      <c r="Y27" s="256">
        <v>5</v>
      </c>
      <c r="Z27" s="256">
        <v>1</v>
      </c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  <c r="BY27" s="914"/>
      <c r="BZ27" s="914"/>
      <c r="CA27" s="914"/>
      <c r="CB27" s="914"/>
      <c r="CC27" s="914"/>
      <c r="CD27" s="914"/>
      <c r="CE27" s="914"/>
      <c r="CF27" s="914"/>
      <c r="CG27" s="914"/>
      <c r="CH27" s="914"/>
      <c r="CI27" s="914"/>
      <c r="CJ27" s="914"/>
      <c r="CK27" s="914"/>
      <c r="CL27" s="914"/>
      <c r="CM27" s="914"/>
      <c r="CN27" s="914"/>
      <c r="CO27" s="914"/>
      <c r="CP27" s="914"/>
      <c r="CQ27" s="914"/>
      <c r="CR27" s="914"/>
      <c r="CS27" s="914"/>
      <c r="CT27" s="914"/>
      <c r="CU27" s="914"/>
      <c r="CV27" s="914"/>
      <c r="CW27" s="914"/>
      <c r="CX27" s="914"/>
      <c r="CY27" s="914"/>
      <c r="CZ27" s="914"/>
      <c r="DA27" s="914"/>
      <c r="DB27" s="914"/>
      <c r="DC27" s="914"/>
      <c r="DD27" s="914"/>
      <c r="DE27" s="914"/>
      <c r="DF27" s="914"/>
      <c r="DG27" s="914"/>
      <c r="DH27" s="914"/>
      <c r="DI27" s="914"/>
      <c r="DJ27" s="914"/>
      <c r="DK27" s="914"/>
      <c r="DL27" s="914"/>
      <c r="DM27" s="914"/>
      <c r="DN27" s="914"/>
      <c r="DO27" s="914"/>
      <c r="DP27" s="914"/>
      <c r="DQ27" s="914"/>
      <c r="DR27" s="914"/>
      <c r="DS27" s="914"/>
      <c r="DT27" s="914"/>
      <c r="DU27" s="914"/>
      <c r="DV27" s="914"/>
      <c r="DW27" s="914"/>
      <c r="DX27" s="914"/>
      <c r="DY27" s="914"/>
      <c r="DZ27" s="914"/>
      <c r="EA27" s="914"/>
      <c r="EB27" s="914"/>
      <c r="EC27" s="914"/>
      <c r="ED27" s="914"/>
      <c r="EE27" s="914"/>
      <c r="EF27" s="914"/>
      <c r="EG27" s="914"/>
      <c r="EH27" s="914"/>
      <c r="EI27" s="914"/>
      <c r="EJ27" s="914"/>
      <c r="EK27" s="914"/>
      <c r="EL27" s="914"/>
      <c r="EM27" s="914"/>
      <c r="EN27" s="914"/>
      <c r="EO27" s="914"/>
      <c r="EP27" s="914"/>
      <c r="EQ27" s="914"/>
      <c r="ER27" s="914"/>
      <c r="ES27" s="914"/>
      <c r="ET27" s="914"/>
      <c r="EU27" s="914"/>
      <c r="EV27" s="914"/>
      <c r="EW27" s="914"/>
      <c r="EX27" s="914"/>
      <c r="EY27" s="914"/>
      <c r="EZ27" s="914"/>
      <c r="FA27" s="914"/>
      <c r="FB27" s="914"/>
      <c r="FC27" s="914"/>
      <c r="FD27" s="914"/>
      <c r="FE27" s="914"/>
      <c r="FF27" s="914"/>
      <c r="FG27" s="914"/>
      <c r="FH27" s="914"/>
      <c r="FI27" s="914"/>
      <c r="FJ27" s="914"/>
      <c r="FK27" s="914"/>
      <c r="FL27" s="914"/>
      <c r="FM27" s="914"/>
      <c r="FN27" s="914"/>
      <c r="FO27" s="914"/>
      <c r="FP27" s="914"/>
      <c r="FQ27" s="914"/>
      <c r="FR27" s="914"/>
      <c r="FS27" s="914"/>
      <c r="FT27" s="914"/>
      <c r="FU27" s="914"/>
      <c r="FV27" s="914"/>
      <c r="FW27" s="914"/>
      <c r="FX27" s="914"/>
      <c r="FY27" s="914"/>
      <c r="FZ27" s="914"/>
      <c r="GA27" s="914"/>
      <c r="GB27" s="914"/>
      <c r="GC27" s="914"/>
      <c r="GD27" s="914"/>
      <c r="GE27" s="914"/>
      <c r="GF27" s="914"/>
      <c r="GG27" s="914"/>
      <c r="GH27" s="914"/>
      <c r="GI27" s="914"/>
      <c r="GJ27" s="914"/>
      <c r="GK27" s="914"/>
      <c r="GL27" s="914"/>
      <c r="GM27" s="914"/>
      <c r="GN27" s="914"/>
      <c r="GO27" s="914"/>
      <c r="GP27" s="914"/>
      <c r="GQ27" s="914"/>
      <c r="GR27" s="914"/>
      <c r="GS27" s="914"/>
      <c r="GT27" s="914"/>
      <c r="GU27" s="914"/>
      <c r="GV27" s="914"/>
      <c r="GW27" s="914"/>
      <c r="GX27" s="914"/>
      <c r="GY27" s="914"/>
      <c r="GZ27" s="914"/>
      <c r="HA27" s="914"/>
      <c r="HB27" s="914"/>
      <c r="HC27" s="914"/>
      <c r="HD27" s="914"/>
      <c r="HE27" s="914"/>
      <c r="HF27" s="914"/>
      <c r="HG27" s="914"/>
      <c r="HH27" s="914"/>
      <c r="HI27" s="914"/>
      <c r="HJ27" s="914"/>
      <c r="HK27" s="914"/>
      <c r="HL27" s="914"/>
      <c r="HM27" s="914"/>
      <c r="HN27" s="914"/>
      <c r="HO27" s="914"/>
      <c r="HP27" s="914"/>
      <c r="HQ27" s="914"/>
      <c r="HR27" s="914"/>
      <c r="HS27" s="914"/>
      <c r="HT27" s="914"/>
      <c r="HU27" s="914"/>
      <c r="HV27" s="914"/>
      <c r="HW27" s="914"/>
      <c r="HX27" s="914"/>
      <c r="HY27" s="914"/>
      <c r="HZ27" s="914"/>
      <c r="IA27" s="914"/>
      <c r="IB27" s="914"/>
      <c r="IC27" s="914"/>
      <c r="ID27" s="914"/>
      <c r="IE27" s="914"/>
      <c r="IF27" s="914"/>
      <c r="IG27" s="914"/>
      <c r="IH27" s="914"/>
      <c r="II27" s="914"/>
      <c r="IJ27" s="914"/>
      <c r="IK27" s="914"/>
      <c r="IL27" s="914"/>
      <c r="IM27" s="914"/>
      <c r="IN27" s="914"/>
      <c r="IO27" s="914"/>
      <c r="IP27" s="914"/>
      <c r="IQ27" s="914"/>
      <c r="IR27" s="914"/>
      <c r="IS27" s="914"/>
      <c r="IT27" s="914"/>
      <c r="IU27" s="914"/>
      <c r="IV27" s="914"/>
    </row>
    <row r="28" spans="1:26" s="788" customFormat="1" ht="25.5" customHeight="1">
      <c r="A28" s="818" t="s">
        <v>1599</v>
      </c>
      <c r="B28" s="375">
        <v>2012</v>
      </c>
      <c r="C28" s="819">
        <v>11</v>
      </c>
      <c r="D28" s="256">
        <v>8</v>
      </c>
      <c r="E28" s="256">
        <v>3</v>
      </c>
      <c r="F28" s="256">
        <v>0</v>
      </c>
      <c r="G28" s="256">
        <v>2</v>
      </c>
      <c r="H28" s="256">
        <v>5</v>
      </c>
      <c r="I28" s="256">
        <v>4</v>
      </c>
      <c r="J28" s="256">
        <v>5</v>
      </c>
      <c r="K28" s="256">
        <v>2</v>
      </c>
      <c r="L28" s="256">
        <v>4</v>
      </c>
      <c r="M28" s="256">
        <v>0</v>
      </c>
      <c r="N28" s="818" t="s">
        <v>1599</v>
      </c>
      <c r="O28" s="375">
        <v>2012</v>
      </c>
      <c r="P28" s="256">
        <v>0</v>
      </c>
      <c r="Q28" s="256">
        <v>1</v>
      </c>
      <c r="R28" s="256">
        <v>8</v>
      </c>
      <c r="S28" s="256">
        <v>2</v>
      </c>
      <c r="T28" s="1596">
        <v>1</v>
      </c>
      <c r="U28" s="1596"/>
      <c r="V28" s="256">
        <v>10</v>
      </c>
      <c r="W28" s="256">
        <v>4</v>
      </c>
      <c r="X28" s="256">
        <v>3</v>
      </c>
      <c r="Y28" s="256">
        <v>3</v>
      </c>
      <c r="Z28" s="256">
        <v>1</v>
      </c>
    </row>
    <row r="29" spans="1:26" s="792" customFormat="1" ht="25.5" customHeight="1">
      <c r="A29" s="820" t="s">
        <v>1598</v>
      </c>
      <c r="B29" s="145">
        <v>2013</v>
      </c>
      <c r="C29" s="1261">
        <v>11</v>
      </c>
      <c r="D29" s="111">
        <v>8</v>
      </c>
      <c r="E29" s="111">
        <v>3</v>
      </c>
      <c r="F29" s="111">
        <v>0</v>
      </c>
      <c r="G29" s="111">
        <v>2</v>
      </c>
      <c r="H29" s="111">
        <v>5</v>
      </c>
      <c r="I29" s="111">
        <v>4</v>
      </c>
      <c r="J29" s="111">
        <v>5</v>
      </c>
      <c r="K29" s="111">
        <v>2</v>
      </c>
      <c r="L29" s="111">
        <v>4</v>
      </c>
      <c r="M29" s="111">
        <v>0</v>
      </c>
      <c r="N29" s="820" t="s">
        <v>1600</v>
      </c>
      <c r="O29" s="145">
        <v>2013</v>
      </c>
      <c r="P29" s="111">
        <v>0</v>
      </c>
      <c r="Q29" s="111">
        <v>1</v>
      </c>
      <c r="R29" s="111">
        <v>8</v>
      </c>
      <c r="S29" s="111">
        <v>2</v>
      </c>
      <c r="T29" s="1833">
        <v>1</v>
      </c>
      <c r="U29" s="1833"/>
      <c r="V29" s="111">
        <v>10</v>
      </c>
      <c r="W29" s="111">
        <v>4</v>
      </c>
      <c r="X29" s="111">
        <v>3</v>
      </c>
      <c r="Y29" s="111">
        <v>3</v>
      </c>
      <c r="Z29" s="111">
        <v>1</v>
      </c>
    </row>
    <row r="30" spans="1:26" ht="15.75">
      <c r="A30" s="915"/>
      <c r="B30" s="916"/>
      <c r="C30" s="917"/>
      <c r="D30" s="918"/>
      <c r="E30" s="918"/>
      <c r="F30" s="918"/>
      <c r="G30" s="918"/>
      <c r="H30" s="918"/>
      <c r="I30" s="918"/>
      <c r="J30" s="918"/>
      <c r="K30" s="918"/>
      <c r="L30" s="918"/>
      <c r="M30" s="918"/>
      <c r="N30" s="915"/>
      <c r="O30" s="916"/>
      <c r="P30" s="918"/>
      <c r="Q30" s="918"/>
      <c r="R30" s="918"/>
      <c r="S30" s="918"/>
      <c r="T30" s="918"/>
      <c r="U30" s="918"/>
      <c r="V30" s="918"/>
      <c r="W30" s="918"/>
      <c r="X30" s="918"/>
      <c r="Y30" s="918"/>
      <c r="Z30" s="918"/>
    </row>
    <row r="31" spans="1:256" ht="15.75">
      <c r="A31" s="139" t="s">
        <v>493</v>
      </c>
      <c r="B31" s="871"/>
      <c r="C31" s="871"/>
      <c r="D31" s="871"/>
      <c r="E31" s="871"/>
      <c r="F31" s="871"/>
      <c r="G31" s="871"/>
      <c r="H31" s="919" t="s">
        <v>495</v>
      </c>
      <c r="I31" s="919"/>
      <c r="J31" s="871"/>
      <c r="K31" s="871"/>
      <c r="L31" s="871"/>
      <c r="M31" s="919"/>
      <c r="N31" s="139" t="s">
        <v>492</v>
      </c>
      <c r="O31" s="871"/>
      <c r="P31" s="871"/>
      <c r="Q31" s="871"/>
      <c r="R31" s="871"/>
      <c r="S31" s="919"/>
      <c r="T31" s="919" t="s">
        <v>496</v>
      </c>
      <c r="U31" s="919"/>
      <c r="V31" s="919"/>
      <c r="W31" s="871"/>
      <c r="X31" s="871"/>
      <c r="Y31" s="871"/>
      <c r="Z31" s="919"/>
      <c r="AA31" s="871"/>
      <c r="AB31" s="871"/>
      <c r="AC31" s="871"/>
      <c r="AD31" s="871"/>
      <c r="AE31" s="871"/>
      <c r="AF31" s="871"/>
      <c r="AG31" s="871"/>
      <c r="AH31" s="871"/>
      <c r="AI31" s="871"/>
      <c r="AJ31" s="871"/>
      <c r="AK31" s="871"/>
      <c r="AL31" s="871"/>
      <c r="AM31" s="871"/>
      <c r="AN31" s="871"/>
      <c r="AO31" s="871"/>
      <c r="AP31" s="871"/>
      <c r="AQ31" s="871"/>
      <c r="AR31" s="871"/>
      <c r="AS31" s="871"/>
      <c r="AT31" s="871"/>
      <c r="AU31" s="871"/>
      <c r="AV31" s="871"/>
      <c r="AW31" s="871"/>
      <c r="AX31" s="871"/>
      <c r="AY31" s="871"/>
      <c r="AZ31" s="871"/>
      <c r="BA31" s="871"/>
      <c r="BB31" s="871"/>
      <c r="BC31" s="871"/>
      <c r="BD31" s="871"/>
      <c r="BE31" s="871"/>
      <c r="BF31" s="871"/>
      <c r="BG31" s="871"/>
      <c r="BH31" s="871"/>
      <c r="BI31" s="871"/>
      <c r="BJ31" s="871"/>
      <c r="BK31" s="871"/>
      <c r="BL31" s="871"/>
      <c r="BM31" s="871"/>
      <c r="BN31" s="871"/>
      <c r="BO31" s="871"/>
      <c r="BP31" s="871"/>
      <c r="BQ31" s="871"/>
      <c r="BR31" s="871"/>
      <c r="BS31" s="871"/>
      <c r="BT31" s="871"/>
      <c r="BU31" s="871"/>
      <c r="BV31" s="871"/>
      <c r="BW31" s="871"/>
      <c r="BX31" s="871"/>
      <c r="BY31" s="871"/>
      <c r="BZ31" s="871"/>
      <c r="CA31" s="871"/>
      <c r="CB31" s="871"/>
      <c r="CC31" s="871"/>
      <c r="CD31" s="871"/>
      <c r="CE31" s="871"/>
      <c r="CF31" s="871"/>
      <c r="CG31" s="871"/>
      <c r="CH31" s="871"/>
      <c r="CI31" s="871"/>
      <c r="CJ31" s="871"/>
      <c r="CK31" s="871"/>
      <c r="CL31" s="871"/>
      <c r="CM31" s="871"/>
      <c r="CN31" s="871"/>
      <c r="CO31" s="871"/>
      <c r="CP31" s="871"/>
      <c r="CQ31" s="871"/>
      <c r="CR31" s="871"/>
      <c r="CS31" s="871"/>
      <c r="CT31" s="871"/>
      <c r="CU31" s="871"/>
      <c r="CV31" s="871"/>
      <c r="CW31" s="871"/>
      <c r="CX31" s="871"/>
      <c r="CY31" s="871"/>
      <c r="CZ31" s="871"/>
      <c r="DA31" s="871"/>
      <c r="DB31" s="871"/>
      <c r="DC31" s="871"/>
      <c r="DD31" s="871"/>
      <c r="DE31" s="871"/>
      <c r="DF31" s="871"/>
      <c r="DG31" s="871"/>
      <c r="DH31" s="871"/>
      <c r="DI31" s="871"/>
      <c r="DJ31" s="871"/>
      <c r="DK31" s="871"/>
      <c r="DL31" s="871"/>
      <c r="DM31" s="871"/>
      <c r="DN31" s="871"/>
      <c r="DO31" s="871"/>
      <c r="DP31" s="871"/>
      <c r="DQ31" s="871"/>
      <c r="DR31" s="871"/>
      <c r="DS31" s="871"/>
      <c r="DT31" s="871"/>
      <c r="DU31" s="871"/>
      <c r="DV31" s="871"/>
      <c r="DW31" s="871"/>
      <c r="DX31" s="871"/>
      <c r="DY31" s="871"/>
      <c r="DZ31" s="871"/>
      <c r="EA31" s="871"/>
      <c r="EB31" s="871"/>
      <c r="EC31" s="871"/>
      <c r="ED31" s="871"/>
      <c r="EE31" s="871"/>
      <c r="EF31" s="871"/>
      <c r="EG31" s="871"/>
      <c r="EH31" s="871"/>
      <c r="EI31" s="871"/>
      <c r="EJ31" s="871"/>
      <c r="EK31" s="871"/>
      <c r="EL31" s="871"/>
      <c r="EM31" s="871"/>
      <c r="EN31" s="871"/>
      <c r="EO31" s="871"/>
      <c r="EP31" s="871"/>
      <c r="EQ31" s="871"/>
      <c r="ER31" s="871"/>
      <c r="ES31" s="871"/>
      <c r="ET31" s="871"/>
      <c r="EU31" s="871"/>
      <c r="EV31" s="871"/>
      <c r="EW31" s="871"/>
      <c r="EX31" s="871"/>
      <c r="EY31" s="871"/>
      <c r="EZ31" s="871"/>
      <c r="FA31" s="871"/>
      <c r="FB31" s="871"/>
      <c r="FC31" s="871"/>
      <c r="FD31" s="871"/>
      <c r="FE31" s="871"/>
      <c r="FF31" s="871"/>
      <c r="FG31" s="871"/>
      <c r="FH31" s="871"/>
      <c r="FI31" s="871"/>
      <c r="FJ31" s="871"/>
      <c r="FK31" s="871"/>
      <c r="FL31" s="871"/>
      <c r="FM31" s="871"/>
      <c r="FN31" s="871"/>
      <c r="FO31" s="871"/>
      <c r="FP31" s="871"/>
      <c r="FQ31" s="871"/>
      <c r="FR31" s="871"/>
      <c r="FS31" s="871"/>
      <c r="FT31" s="871"/>
      <c r="FU31" s="871"/>
      <c r="FV31" s="871"/>
      <c r="FW31" s="871"/>
      <c r="FX31" s="871"/>
      <c r="FY31" s="871"/>
      <c r="FZ31" s="871"/>
      <c r="GA31" s="871"/>
      <c r="GB31" s="871"/>
      <c r="GC31" s="871"/>
      <c r="GD31" s="871"/>
      <c r="GE31" s="871"/>
      <c r="GF31" s="871"/>
      <c r="GG31" s="871"/>
      <c r="GH31" s="871"/>
      <c r="GI31" s="871"/>
      <c r="GJ31" s="871"/>
      <c r="GK31" s="871"/>
      <c r="GL31" s="871"/>
      <c r="GM31" s="871"/>
      <c r="GN31" s="871"/>
      <c r="GO31" s="871"/>
      <c r="GP31" s="871"/>
      <c r="GQ31" s="871"/>
      <c r="GR31" s="871"/>
      <c r="GS31" s="871"/>
      <c r="GT31" s="871"/>
      <c r="GU31" s="871"/>
      <c r="GV31" s="871"/>
      <c r="GW31" s="871"/>
      <c r="GX31" s="871"/>
      <c r="GY31" s="871"/>
      <c r="GZ31" s="871"/>
      <c r="HA31" s="871"/>
      <c r="HB31" s="871"/>
      <c r="HC31" s="871"/>
      <c r="HD31" s="871"/>
      <c r="HE31" s="871"/>
      <c r="HF31" s="871"/>
      <c r="HG31" s="871"/>
      <c r="HH31" s="871"/>
      <c r="HI31" s="871"/>
      <c r="HJ31" s="871"/>
      <c r="HK31" s="871"/>
      <c r="HL31" s="871"/>
      <c r="HM31" s="871"/>
      <c r="HN31" s="871"/>
      <c r="HO31" s="871"/>
      <c r="HP31" s="871"/>
      <c r="HQ31" s="871"/>
      <c r="HR31" s="871"/>
      <c r="HS31" s="871"/>
      <c r="HT31" s="871"/>
      <c r="HU31" s="871"/>
      <c r="HV31" s="871"/>
      <c r="HW31" s="871"/>
      <c r="HX31" s="871"/>
      <c r="HY31" s="871"/>
      <c r="HZ31" s="871"/>
      <c r="IA31" s="871"/>
      <c r="IB31" s="871"/>
      <c r="IC31" s="871"/>
      <c r="ID31" s="871"/>
      <c r="IE31" s="871"/>
      <c r="IF31" s="871"/>
      <c r="IG31" s="871"/>
      <c r="IH31" s="871"/>
      <c r="II31" s="871"/>
      <c r="IJ31" s="871"/>
      <c r="IK31" s="871"/>
      <c r="IL31" s="871"/>
      <c r="IM31" s="871"/>
      <c r="IN31" s="871"/>
      <c r="IO31" s="871"/>
      <c r="IP31" s="871"/>
      <c r="IQ31" s="871"/>
      <c r="IR31" s="871"/>
      <c r="IS31" s="871"/>
      <c r="IT31" s="871"/>
      <c r="IU31" s="871"/>
      <c r="IV31" s="871"/>
    </row>
  </sheetData>
  <sheetProtection/>
  <mergeCells count="33">
    <mergeCell ref="T29:U29"/>
    <mergeCell ref="A1:G1"/>
    <mergeCell ref="H1:M1"/>
    <mergeCell ref="N1:S1"/>
    <mergeCell ref="U1:Z1"/>
    <mergeCell ref="T28:U28"/>
    <mergeCell ref="T25:U25"/>
    <mergeCell ref="T26:U26"/>
    <mergeCell ref="T27:U27"/>
    <mergeCell ref="J4:M4"/>
    <mergeCell ref="N4:O10"/>
    <mergeCell ref="P4:S4"/>
    <mergeCell ref="T4:V4"/>
    <mergeCell ref="A4:B10"/>
    <mergeCell ref="D4:E4"/>
    <mergeCell ref="F4:G4"/>
    <mergeCell ref="H4:I4"/>
    <mergeCell ref="W4:Z4"/>
    <mergeCell ref="A18:B24"/>
    <mergeCell ref="D18:E18"/>
    <mergeCell ref="F18:G18"/>
    <mergeCell ref="H18:I18"/>
    <mergeCell ref="J18:M18"/>
    <mergeCell ref="N18:O24"/>
    <mergeCell ref="P18:S18"/>
    <mergeCell ref="T23:U23"/>
    <mergeCell ref="T24:U24"/>
    <mergeCell ref="T21:U21"/>
    <mergeCell ref="T22:U22"/>
    <mergeCell ref="T18:V18"/>
    <mergeCell ref="W18:Z18"/>
    <mergeCell ref="T19:U19"/>
    <mergeCell ref="T20:U20"/>
  </mergeCells>
  <printOptions/>
  <pageMargins left="0.35433070866141736" right="0.35433070866141736" top="0.984251968503937" bottom="0.6692913385826772" header="0.5118110236220472" footer="0.5118110236220472"/>
  <pageSetup firstPageNumber="133" useFirstPageNumber="1" horizontalDpi="600" verticalDpi="600" orientation="portrait" paperSize="13" scale="9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AG13" sqref="AG1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1956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P13" sqref="P1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1957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AE11" sqref="AE11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1961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T13" sqref="T13:U1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1958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showGridLines="0" view="pageBreakPreview" zoomScale="60" zoomScalePageLayoutView="0" workbookViewId="0" topLeftCell="A1">
      <selection activeCell="V13" sqref="V13"/>
    </sheetView>
  </sheetViews>
  <sheetFormatPr defaultColWidth="8" defaultRowHeight="15"/>
  <cols>
    <col min="1" max="26" width="2" style="802" customWidth="1"/>
    <col min="27" max="27" width="9.8984375" style="802" customWidth="1"/>
    <col min="28" max="16384" width="8" style="802" customWidth="1"/>
  </cols>
  <sheetData>
    <row r="1" spans="1:27" ht="20.25" customHeight="1">
      <c r="A1" s="1266"/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</row>
    <row r="2" spans="1:27" ht="21.75" customHeight="1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1267"/>
      <c r="Y2" s="1267"/>
      <c r="Z2" s="1267"/>
      <c r="AA2" s="1267"/>
    </row>
    <row r="3" spans="1:27" ht="12" customHeight="1">
      <c r="A3" s="806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</row>
    <row r="4" spans="1:27" ht="33.75" customHeight="1">
      <c r="A4" s="806"/>
      <c r="B4" s="806"/>
      <c r="C4" s="806"/>
      <c r="D4" s="806"/>
      <c r="E4" s="806"/>
      <c r="F4" s="806"/>
      <c r="G4" s="806"/>
      <c r="H4" s="806"/>
      <c r="I4" s="803"/>
      <c r="J4" s="803"/>
      <c r="K4" s="1268"/>
      <c r="L4" s="1269"/>
      <c r="M4" s="1269"/>
      <c r="N4" s="1269"/>
      <c r="O4" s="1269"/>
      <c r="P4" s="1269"/>
      <c r="Q4" s="1269"/>
      <c r="R4" s="1269"/>
      <c r="S4" s="806"/>
      <c r="T4" s="806"/>
      <c r="U4" s="806"/>
      <c r="V4" s="806"/>
      <c r="W4" s="806"/>
      <c r="X4" s="806"/>
      <c r="Y4" s="806"/>
      <c r="Z4" s="806"/>
      <c r="AA4" s="806"/>
    </row>
    <row r="5" spans="1:27" ht="15.75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</row>
    <row r="6" spans="1:28" ht="45" customHeight="1">
      <c r="A6" s="806"/>
      <c r="B6" s="806"/>
      <c r="C6" s="806"/>
      <c r="D6" s="806"/>
      <c r="E6" s="806"/>
      <c r="F6" s="806"/>
      <c r="G6" s="806"/>
      <c r="H6" s="806"/>
      <c r="I6" s="803"/>
      <c r="J6" s="748"/>
      <c r="K6" s="1270"/>
      <c r="L6" s="1271"/>
      <c r="M6" s="1271"/>
      <c r="N6" s="1271"/>
      <c r="O6" s="1271"/>
      <c r="P6" s="1271"/>
      <c r="Q6" s="1271"/>
      <c r="R6" s="1271"/>
      <c r="S6" s="806"/>
      <c r="T6" s="806"/>
      <c r="U6" s="806"/>
      <c r="V6" s="806"/>
      <c r="W6" s="806"/>
      <c r="X6" s="806"/>
      <c r="Y6" s="806"/>
      <c r="Z6" s="806"/>
      <c r="AA6" s="806"/>
      <c r="AB6" s="526"/>
    </row>
    <row r="7" spans="1:27" ht="16.5" customHeight="1" hidden="1">
      <c r="A7" s="806"/>
      <c r="B7" s="806"/>
      <c r="C7" s="806"/>
      <c r="D7" s="806"/>
      <c r="E7" s="806"/>
      <c r="F7" s="806"/>
      <c r="G7" s="806"/>
      <c r="H7" s="806"/>
      <c r="I7" s="806"/>
      <c r="J7" s="804"/>
      <c r="K7" s="805"/>
      <c r="L7" s="805"/>
      <c r="M7" s="805"/>
      <c r="N7" s="805"/>
      <c r="O7" s="805"/>
      <c r="P7" s="805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</row>
    <row r="8" spans="1:27" ht="38.25" customHeight="1">
      <c r="A8" s="1272" t="s">
        <v>1959</v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</row>
    <row r="9" spans="1:27" ht="9" customHeight="1">
      <c r="A9" s="1273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</row>
    <row r="10" spans="1:27" ht="8.25" customHeight="1">
      <c r="A10" s="1273"/>
      <c r="B10" s="1273"/>
      <c r="C10" s="1273"/>
      <c r="D10" s="1273"/>
      <c r="E10" s="1273"/>
      <c r="F10" s="1273"/>
      <c r="G10" s="1273"/>
      <c r="H10" s="1273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273"/>
      <c r="T10" s="1273"/>
      <c r="U10" s="1273"/>
      <c r="V10" s="1273"/>
      <c r="W10" s="1273"/>
      <c r="X10" s="1273"/>
      <c r="Y10" s="1273"/>
      <c r="Z10" s="1273"/>
      <c r="AA10" s="1273"/>
    </row>
    <row r="11" spans="1:27" ht="107.25" customHeight="1">
      <c r="A11" s="1273"/>
      <c r="B11" s="1273"/>
      <c r="C11" s="1273"/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3"/>
      <c r="T11" s="1273"/>
      <c r="U11" s="1273"/>
      <c r="V11" s="1273"/>
      <c r="W11" s="1273"/>
      <c r="X11" s="1273"/>
      <c r="Y11" s="1273"/>
      <c r="Z11" s="1273"/>
      <c r="AA11" s="1273"/>
    </row>
    <row r="12" spans="1:27" ht="42.75" customHeight="1">
      <c r="A12" s="806"/>
      <c r="B12" s="807"/>
      <c r="C12" s="807"/>
      <c r="D12" s="807"/>
      <c r="E12" s="807"/>
      <c r="F12" s="807"/>
      <c r="G12" s="806"/>
      <c r="H12" s="807"/>
      <c r="I12" s="807"/>
      <c r="J12" s="806"/>
      <c r="K12" s="807"/>
      <c r="L12" s="807"/>
      <c r="M12" s="806"/>
      <c r="N12" s="807"/>
      <c r="O12" s="807"/>
      <c r="P12" s="806"/>
      <c r="Q12" s="807"/>
      <c r="R12" s="807"/>
      <c r="S12" s="806"/>
      <c r="T12" s="807"/>
      <c r="U12" s="301"/>
      <c r="V12" s="806"/>
      <c r="W12" s="807"/>
      <c r="X12" s="807"/>
      <c r="Y12" s="806"/>
      <c r="Z12" s="807"/>
      <c r="AA12" s="807"/>
    </row>
    <row r="13" spans="1:27" ht="121.5" customHeight="1">
      <c r="A13" s="808"/>
      <c r="B13" s="1276"/>
      <c r="C13" s="1276"/>
      <c r="D13" s="809"/>
      <c r="E13" s="1277"/>
      <c r="F13" s="1277"/>
      <c r="G13" s="801"/>
      <c r="H13" s="1277"/>
      <c r="I13" s="1277"/>
      <c r="J13" s="801"/>
      <c r="K13" s="1274"/>
      <c r="L13" s="1274"/>
      <c r="M13" s="801"/>
      <c r="N13" s="1278"/>
      <c r="O13" s="1275"/>
      <c r="P13" s="801"/>
      <c r="Q13" s="1274"/>
      <c r="R13" s="1274"/>
      <c r="S13" s="801"/>
      <c r="T13" s="1274"/>
      <c r="U13" s="1274"/>
      <c r="V13" s="801"/>
      <c r="W13" s="1274"/>
      <c r="X13" s="1274"/>
      <c r="Y13" s="801"/>
      <c r="Z13" s="1275"/>
      <c r="AA13" s="1275"/>
    </row>
    <row r="14" spans="1:27" ht="15" customHeight="1">
      <c r="A14" s="808"/>
      <c r="B14" s="269"/>
      <c r="C14" s="269"/>
      <c r="D14" s="809"/>
      <c r="E14" s="270"/>
      <c r="F14" s="270"/>
      <c r="G14" s="801"/>
      <c r="H14" s="270"/>
      <c r="I14" s="27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10"/>
      <c r="V14" s="810"/>
      <c r="W14" s="810"/>
      <c r="X14" s="810"/>
      <c r="Y14" s="810"/>
      <c r="Z14" s="810"/>
      <c r="AA14" s="810"/>
    </row>
    <row r="15" spans="1:27" ht="15" customHeight="1">
      <c r="A15" s="808"/>
      <c r="B15" s="269"/>
      <c r="C15" s="269"/>
      <c r="D15" s="809"/>
      <c r="E15" s="270"/>
      <c r="F15" s="270"/>
      <c r="G15" s="801"/>
      <c r="H15" s="270"/>
      <c r="I15" s="27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</row>
    <row r="16" spans="1:7" ht="15" customHeight="1">
      <c r="A16" s="806"/>
      <c r="B16" s="806"/>
      <c r="C16" s="806"/>
      <c r="D16" s="806"/>
      <c r="E16" s="806"/>
      <c r="F16" s="806"/>
      <c r="G16" s="806"/>
    </row>
    <row r="17" spans="1:5" ht="15" customHeight="1">
      <c r="A17" s="806"/>
      <c r="B17" s="806"/>
      <c r="C17" s="806"/>
      <c r="D17" s="806"/>
      <c r="E17" s="806"/>
    </row>
    <row r="18" spans="1:2" ht="15.75">
      <c r="A18" s="806"/>
      <c r="B18" s="806"/>
    </row>
    <row r="19" spans="1:27" ht="15.75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</row>
    <row r="20" spans="1:27" ht="15.7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</row>
    <row r="21" spans="1:27" ht="15.75">
      <c r="A21" s="536"/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</row>
    <row r="22" spans="1:27" ht="15.75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</row>
  </sheetData>
  <sheetProtection/>
  <mergeCells count="14">
    <mergeCell ref="K13:L13"/>
    <mergeCell ref="N13:O13"/>
    <mergeCell ref="Q13:R13"/>
    <mergeCell ref="T13:U13"/>
    <mergeCell ref="W13:X13"/>
    <mergeCell ref="Z13:AA13"/>
    <mergeCell ref="A1:AA1"/>
    <mergeCell ref="A2:AA2"/>
    <mergeCell ref="K4:R4"/>
    <mergeCell ref="K6:R6"/>
    <mergeCell ref="A8:AA11"/>
    <mergeCell ref="B13:C13"/>
    <mergeCell ref="E13:F13"/>
    <mergeCell ref="H13:I13"/>
  </mergeCells>
  <printOptions horizontalCentered="1"/>
  <pageMargins left="0.4724409448818898" right="0.4724409448818898" top="0.4724409448818898" bottom="0.4724409448818898" header="0.31496062992125984" footer="0.31496062992125984"/>
  <pageSetup firstPageNumber="72" useFirstPageNumber="1"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user</cp:lastModifiedBy>
  <cp:lastPrinted>2014-06-24T06:43:22Z</cp:lastPrinted>
  <dcterms:created xsi:type="dcterms:W3CDTF">1998-05-14T07:38:30Z</dcterms:created>
  <dcterms:modified xsi:type="dcterms:W3CDTF">2014-06-24T06:43:23Z</dcterms:modified>
  <cp:category/>
  <cp:version/>
  <cp:contentType/>
  <cp:contentStatus/>
</cp:coreProperties>
</file>